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https://patrimonioculturalgobcl-my.sharepoint.com/personal/yocelyn_valdebenito_patrimoniocultural_gob_cl/Documents/UPI/UPI/Proyectos UPI/05_M_Reposicion Museo Rapa Nui/Bases Concuros y Anexos/1_Antecedentes Minisitio/"/>
    </mc:Choice>
  </mc:AlternateContent>
  <xr:revisionPtr revIDLastSave="12" documentId="13_ncr:1_{8345C1A3-E05B-4974-A79A-AB19C5A86CEF}" xr6:coauthVersionLast="47" xr6:coauthVersionMax="47" xr10:uidLastSave="{C6D498B9-C17E-4191-9203-C367DF905BEF}"/>
  <bookViews>
    <workbookView xWindow="-38510" yWindow="-13870" windowWidth="38620" windowHeight="21220" tabRatio="500" xr2:uid="{00000000-000D-0000-FFFF-FFFF00000000}"/>
  </bookViews>
  <sheets>
    <sheet name="I.Prog. Arquitect. Museo" sheetId="8" r:id="rId1"/>
    <sheet name="II.Prog Arquitect. Plan Maestro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9" l="1"/>
  <c r="F78" i="8"/>
  <c r="F62" i="8"/>
  <c r="F10" i="9"/>
  <c r="G10" i="9" s="1"/>
  <c r="F20" i="9"/>
  <c r="F17" i="9"/>
  <c r="F18" i="9"/>
  <c r="G18" i="9" s="1"/>
  <c r="F16" i="9"/>
  <c r="G16" i="9" s="1"/>
  <c r="G9" i="9"/>
  <c r="F8" i="9"/>
  <c r="G8" i="9" s="1"/>
  <c r="F7" i="9"/>
  <c r="G7" i="9" s="1"/>
  <c r="F30" i="8"/>
  <c r="F60" i="8"/>
  <c r="F11" i="9" l="1"/>
  <c r="F22" i="9"/>
  <c r="J7" i="9"/>
  <c r="F23" i="9"/>
  <c r="F101" i="8"/>
  <c r="F13" i="8"/>
  <c r="F59" i="8"/>
  <c r="F58" i="8"/>
  <c r="F57" i="8"/>
  <c r="F56" i="8"/>
  <c r="F48" i="8"/>
  <c r="F47" i="8"/>
  <c r="F46" i="8"/>
  <c r="F49" i="8"/>
  <c r="F45" i="8"/>
  <c r="F11" i="8"/>
  <c r="F29" i="8"/>
  <c r="F27" i="8"/>
  <c r="F21" i="8"/>
  <c r="F20" i="8"/>
  <c r="F110" i="8" l="1"/>
  <c r="F109" i="8"/>
  <c r="F108" i="8"/>
  <c r="F107" i="8"/>
  <c r="F106" i="8"/>
  <c r="F105" i="8"/>
  <c r="F104" i="8"/>
  <c r="F102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15" i="8"/>
  <c r="F82" i="8"/>
  <c r="F81" i="8"/>
  <c r="F71" i="8"/>
  <c r="F80" i="8"/>
  <c r="F79" i="8"/>
  <c r="F72" i="8"/>
  <c r="F77" i="8"/>
  <c r="F76" i="8"/>
  <c r="F44" i="8"/>
  <c r="F75" i="8"/>
  <c r="F74" i="8"/>
  <c r="F70" i="8"/>
  <c r="F69" i="8"/>
  <c r="F68" i="8"/>
  <c r="F67" i="8"/>
  <c r="F66" i="8"/>
  <c r="F65" i="8"/>
  <c r="F64" i="8"/>
  <c r="F61" i="8"/>
  <c r="F43" i="8"/>
  <c r="F55" i="8"/>
  <c r="F54" i="8"/>
  <c r="F53" i="8"/>
  <c r="F52" i="8"/>
  <c r="F51" i="8"/>
  <c r="F42" i="8"/>
  <c r="F41" i="8"/>
  <c r="F40" i="8"/>
  <c r="F39" i="8"/>
  <c r="F38" i="8"/>
  <c r="F37" i="8"/>
  <c r="F36" i="8"/>
  <c r="F35" i="8"/>
  <c r="F34" i="8"/>
  <c r="F33" i="8"/>
  <c r="F31" i="8"/>
  <c r="F28" i="8"/>
  <c r="F26" i="8"/>
  <c r="F25" i="8"/>
  <c r="F24" i="8"/>
  <c r="F23" i="8"/>
  <c r="F19" i="8"/>
  <c r="F18" i="8"/>
  <c r="H18" i="8" s="1"/>
  <c r="F16" i="8"/>
  <c r="F14" i="8"/>
  <c r="F12" i="8"/>
  <c r="F10" i="8"/>
  <c r="F9" i="8"/>
  <c r="F8" i="8"/>
  <c r="F7" i="8"/>
  <c r="H104" i="8" l="1"/>
  <c r="H33" i="8"/>
  <c r="H64" i="8"/>
  <c r="F111" i="8"/>
  <c r="H51" i="8"/>
  <c r="H74" i="8"/>
  <c r="H84" i="8"/>
  <c r="H23" i="8"/>
  <c r="H7" i="8"/>
  <c r="F120" i="8"/>
  <c r="F119" i="8"/>
  <c r="F118" i="8"/>
  <c r="F117" i="8"/>
  <c r="F123" i="8" l="1"/>
  <c r="F126" i="8" s="1"/>
  <c r="F112" i="8"/>
  <c r="F113" i="8" s="1"/>
  <c r="F125" i="8" l="1"/>
</calcChain>
</file>

<file path=xl/sharedStrings.xml><?xml version="1.0" encoding="utf-8"?>
<sst xmlns="http://schemas.openxmlformats.org/spreadsheetml/2006/main" count="263" uniqueCount="229">
  <si>
    <t>A. AREAS INTERIORES</t>
  </si>
  <si>
    <t>AREAS Y RECINTOS</t>
  </si>
  <si>
    <t>CANTIDAD</t>
  </si>
  <si>
    <t>TOTAL 
(m2)</t>
  </si>
  <si>
    <t>UNITARIA 
(m2)</t>
  </si>
  <si>
    <t>Hall de acceso (Informaciones)</t>
  </si>
  <si>
    <t>Baños para público (M)</t>
  </si>
  <si>
    <t>Baños para público (PCD)</t>
  </si>
  <si>
    <t>Baños para público (H)</t>
  </si>
  <si>
    <t>Cafetería (comedor, barra y despensa)
(+ terraza exterior de 40 m2)</t>
  </si>
  <si>
    <t>Tienda de souvenirs</t>
  </si>
  <si>
    <t>Salas de exhibición temporales</t>
  </si>
  <si>
    <t>Salas de exhibición permanente</t>
  </si>
  <si>
    <t>Oficina Curador</t>
  </si>
  <si>
    <t>Oficina Encargado de colecciones</t>
  </si>
  <si>
    <t>Oficina / Sala de investigadores</t>
  </si>
  <si>
    <t>Conservación/Restauración - Laborat. Seco</t>
  </si>
  <si>
    <t>Conservación/Restauración - Laborat. Húmedo</t>
  </si>
  <si>
    <t xml:space="preserve">Depositos de colecciones patrimoniales - 4 tipos: a) Colecciones museologicas, b) Restos bioantropologicos, c) Materiales salidos de excavaciones, d) Piezas de gran dimensión </t>
  </si>
  <si>
    <t>Sala - espacio para vinculación Comunidad y Colecciones</t>
  </si>
  <si>
    <t>Comedor funcionarios (incluye kitchenette)</t>
  </si>
  <si>
    <t>Bodega de equipos</t>
  </si>
  <si>
    <t>Bodega materiales de mantención</t>
  </si>
  <si>
    <t>Sala archivo administrativo</t>
  </si>
  <si>
    <t>Sala casilleros de personal</t>
  </si>
  <si>
    <t>Sala de auxiliares</t>
  </si>
  <si>
    <t>Oficina Unidad Jurídica</t>
  </si>
  <si>
    <t>Sala de reuniones</t>
  </si>
  <si>
    <t>Centro de Documentación y Archivistica CMN</t>
  </si>
  <si>
    <t>Bodegas (material de oficina y aseo)</t>
  </si>
  <si>
    <t>Deposito (piezas arqueologicas incautadas en aeropuerto)</t>
  </si>
  <si>
    <t>Sala eléctrica</t>
  </si>
  <si>
    <t>Sala de servidores</t>
  </si>
  <si>
    <t>Sala de grupo electrógeno</t>
  </si>
  <si>
    <t>Sala equipos de climatización</t>
  </si>
  <si>
    <t>Sala contenedores de basura</t>
  </si>
  <si>
    <t>Estanques almacenamiento de agua potable</t>
  </si>
  <si>
    <t>Sala de bombas</t>
  </si>
  <si>
    <t>Oficina de Jefatura</t>
  </si>
  <si>
    <t>% MUROS Y CIRCULACIONES (30%)</t>
  </si>
  <si>
    <t>SUPERFICIE TOTAL CONSTRUIDA (m2)</t>
  </si>
  <si>
    <t>B. AREAS EXTERIORES</t>
  </si>
  <si>
    <t>Exhibición exterior</t>
  </si>
  <si>
    <t>Patio cubierto c/ zona para umu</t>
  </si>
  <si>
    <t>Explanada ceremonial - anfiteatro</t>
  </si>
  <si>
    <t xml:space="preserve">Huerto (educativo) c/ especies de interés cultural </t>
  </si>
  <si>
    <t>Estacionamiento funcionarios y servicio (incluye bicicletero)</t>
  </si>
  <si>
    <t>Estacionamiento uso público (incluye bicicletero)</t>
  </si>
  <si>
    <t>Oficina Dirección (c/ mesa de reunión p/ 4 personas)</t>
  </si>
  <si>
    <t>Unidad de Compras / Administración</t>
  </si>
  <si>
    <t>Unidad de RRHH / Administración</t>
  </si>
  <si>
    <t>Unidad de Innovación Tecnológica</t>
  </si>
  <si>
    <t>Oficina Equipo Técnico Dirección</t>
  </si>
  <si>
    <t>Sala de Reuniones</t>
  </si>
  <si>
    <t>Bodega de materiales de oficina</t>
  </si>
  <si>
    <t>A definir según normativa</t>
  </si>
  <si>
    <t>SUPERFICIE TOTAL EXTERIOR (m2)</t>
  </si>
  <si>
    <t>SUPERFICIE CONSTRUIDA ÚTIL (m2)</t>
  </si>
  <si>
    <t>SUPERFICIE DE TERRENO (m2)</t>
  </si>
  <si>
    <t>Área de casillero (custodia/guardarropia)</t>
  </si>
  <si>
    <t>Oficina Unidad de Comunicaciones y Extensión</t>
  </si>
  <si>
    <t>Bodega de materiales de aseo</t>
  </si>
  <si>
    <t>Enfermería</t>
  </si>
  <si>
    <t>Baño funcionarios (c/ 01 ducha)</t>
  </si>
  <si>
    <t>Sala de producción y diseño de exhibiciones</t>
  </si>
  <si>
    <t>Oficina Unidad de Educación (inc. mesa de reunión)</t>
  </si>
  <si>
    <t>Arqueologos (Área Técnica)</t>
  </si>
  <si>
    <t>Conservador (Área Técnica)</t>
  </si>
  <si>
    <t>Arquitecto (Área Técnica)</t>
  </si>
  <si>
    <t>Geografo (Área Técnica)</t>
  </si>
  <si>
    <t>Profesional Coordinador CAMN (Área Administrativa)</t>
  </si>
  <si>
    <t>Secretaria / Recepción (Área Administrativa)</t>
  </si>
  <si>
    <t>Sala cuna y sala de juegos (guarderia)</t>
  </si>
  <si>
    <t>Oficina Documentación y Registro</t>
  </si>
  <si>
    <t>Secretaría (con sala de espera)</t>
  </si>
  <si>
    <t>SUPERFICIES 
PROYECTADAS</t>
  </si>
  <si>
    <t>Salas Extensión (Sala 1: Programa de Repatriación Patrimonio Rapanui; Sala 2: Academia Lengua ancestral Rapanui; Sala 3 y Sala 4  Educacion patrimonial)</t>
  </si>
  <si>
    <t>Pañol - taller museografía</t>
  </si>
  <si>
    <t>Oficina Encargado Biblioteca Patrimonio Rapanui y afines</t>
  </si>
  <si>
    <t>Antropologos (Área Educación y Comunidades)</t>
  </si>
  <si>
    <t>Diseñador (Área Educación y Comunidades)</t>
  </si>
  <si>
    <t>Profesional apoyo comunitario  (Área Educación y Comunidades)</t>
  </si>
  <si>
    <t>Profesional Experto en Comunidades (Área Educación y Comunidades)</t>
  </si>
  <si>
    <t>1. ACCESO</t>
  </si>
  <si>
    <t>Bodega aseo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</si>
  <si>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</si>
  <si>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</si>
  <si>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</si>
  <si>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</si>
  <si>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</si>
  <si>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</si>
  <si>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</si>
  <si>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</si>
  <si>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</si>
  <si>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Bodega Museografía</t>
  </si>
  <si>
    <t>2.1</t>
  </si>
  <si>
    <t>2.2</t>
  </si>
  <si>
    <t>2.3</t>
  </si>
  <si>
    <t>2.4</t>
  </si>
  <si>
    <t>3.BIBLIOTECA 
BWM</t>
  </si>
  <si>
    <t>3.1</t>
  </si>
  <si>
    <t>3.2</t>
  </si>
  <si>
    <t>3.3</t>
  </si>
  <si>
    <t>3.4</t>
  </si>
  <si>
    <t>3.5</t>
  </si>
  <si>
    <t>3.6</t>
  </si>
  <si>
    <t>3.7</t>
  </si>
  <si>
    <t>4. ÁREA COLECCIONES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</si>
  <si>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</si>
  <si>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</si>
  <si>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</si>
  <si>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</si>
  <si>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</si>
  <si>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</si>
  <si>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</si>
  <si>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</si>
  <si>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</si>
  <si>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</si>
  <si>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</si>
  <si>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Depósito de Material en tránsito (piezas que entran y/o salen)</t>
  </si>
  <si>
    <t>3.8</t>
  </si>
  <si>
    <t>Batería doble baño (1 universal)</t>
  </si>
  <si>
    <t>4.12</t>
  </si>
  <si>
    <t>4.13</t>
  </si>
  <si>
    <t>Área de carga y descarga</t>
  </si>
  <si>
    <t xml:space="preserve">Área sucia </t>
  </si>
  <si>
    <t>4.14</t>
  </si>
  <si>
    <t>4.15</t>
  </si>
  <si>
    <t>Respaldo Eléctrico y Data</t>
  </si>
  <si>
    <t>4.16</t>
  </si>
  <si>
    <t>5. ÁREA EXTENSIÓN Y VINCULACIÓN CON LA COMUNIDAD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</si>
  <si>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</si>
  <si>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</si>
  <si>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</si>
  <si>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</si>
  <si>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</si>
  <si>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</si>
  <si>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</si>
  <si>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</si>
  <si>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</si>
  <si>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</si>
  <si>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6.5</t>
  </si>
  <si>
    <t>6.6</t>
  </si>
  <si>
    <t>6.7</t>
  </si>
  <si>
    <t>8.1</t>
  </si>
  <si>
    <t>8.2</t>
  </si>
  <si>
    <t>8.3</t>
  </si>
  <si>
    <t>8.4</t>
  </si>
  <si>
    <t>8.5</t>
  </si>
  <si>
    <t>8.6</t>
  </si>
  <si>
    <t>8.7</t>
  </si>
  <si>
    <t>8.8</t>
  </si>
  <si>
    <t>9.1</t>
  </si>
  <si>
    <t>9.2</t>
  </si>
  <si>
    <t>9.3</t>
  </si>
  <si>
    <t>9.4</t>
  </si>
  <si>
    <t>9.5</t>
  </si>
  <si>
    <t>9.6</t>
  </si>
  <si>
    <t>9.7</t>
  </si>
  <si>
    <t>11.1</t>
  </si>
  <si>
    <t>11.2</t>
  </si>
  <si>
    <t>11.3</t>
  </si>
  <si>
    <t>11.4</t>
  </si>
  <si>
    <t>11.5</t>
  </si>
  <si>
    <t>11.6</t>
  </si>
  <si>
    <t>Baños funcionarios (1 accesible + 1 general)</t>
  </si>
  <si>
    <t>5.7</t>
  </si>
  <si>
    <t>5.8</t>
  </si>
  <si>
    <t xml:space="preserve">Escenario (fondo 4 mts). </t>
  </si>
  <si>
    <t>5.9</t>
  </si>
  <si>
    <t>5.10</t>
  </si>
  <si>
    <t>Terraza exterior</t>
  </si>
  <si>
    <t>1.10</t>
  </si>
  <si>
    <t>6.8</t>
  </si>
  <si>
    <t>6.9</t>
  </si>
  <si>
    <t>4.17</t>
  </si>
  <si>
    <t>Sala de control</t>
  </si>
  <si>
    <t>Servicios Higénicos auditorio</t>
  </si>
  <si>
    <t>Servicios Higénicos salas de extensión (incluye duchas)</t>
  </si>
  <si>
    <t>Sala Educativa</t>
  </si>
  <si>
    <t>6. DIRECCIÓN MUSEO</t>
  </si>
  <si>
    <t>3.9</t>
  </si>
  <si>
    <t>Depósito general</t>
  </si>
  <si>
    <t>Archivo fotográfico</t>
  </si>
  <si>
    <t>Jardín botánico</t>
  </si>
  <si>
    <t>Espacio para artesanos</t>
  </si>
  <si>
    <t xml:space="preserve">Módulos de baños para público </t>
  </si>
  <si>
    <t>2.
 EXTERIORES</t>
  </si>
  <si>
    <t>Sector para umu (cubierto)</t>
  </si>
  <si>
    <t>1. 
GENERALES</t>
  </si>
  <si>
    <t>Observatorio astronómico</t>
  </si>
  <si>
    <t>Sala exterior cubierta</t>
  </si>
  <si>
    <t>5.11</t>
  </si>
  <si>
    <t>Cocina - comedor</t>
  </si>
  <si>
    <t>8.9</t>
  </si>
  <si>
    <t>Bodega materiales inflamables y solventes</t>
  </si>
  <si>
    <t>Kitchenette</t>
  </si>
  <si>
    <t>7.SERVICIOS</t>
  </si>
  <si>
    <t>8.ÁREA ST 
CONSEJO DE MONUMENTOS NACIONALES</t>
  </si>
  <si>
    <t>9.RESPALDO</t>
  </si>
  <si>
    <t>10. EXTERIORES</t>
  </si>
  <si>
    <t>2. EXHIBICIÓN</t>
  </si>
  <si>
    <t>Albergue para huespedes (2 personas)</t>
  </si>
  <si>
    <t>Depósito Cuarentena (Cámara de desinfección/fumigación)</t>
  </si>
  <si>
    <t xml:space="preserve"> PROGRAMA ARQUITECTÓNICO COMPLEMENTARIO
PARA  PLAN MAESTRO EN TERRENO DE VAITEA</t>
  </si>
  <si>
    <t>Estacionamientos uso público (incluye bicicletero)</t>
  </si>
  <si>
    <t xml:space="preserve"> PROGRAMA ARQUITECTÓNICO REQUERIDO
"REPOSICIÓN DEL MUSEO DE RAPA NUI (ISLA DE PASCUA), REGIÓN DE VALPARAISO"</t>
  </si>
  <si>
    <t>Mesón de consulta público</t>
  </si>
  <si>
    <t>Sala de lectura infantil</t>
  </si>
  <si>
    <t>Sala de lectura investigadores</t>
  </si>
  <si>
    <t>Taller museografía</t>
  </si>
  <si>
    <t>Camarín Expositores c/ baño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</si>
  <si>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</si>
  <si>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</si>
  <si>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</si>
  <si>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</si>
  <si>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</si>
  <si>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</si>
  <si>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</si>
  <si>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</si>
  <si>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</si>
  <si>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</si>
  <si>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SUPERFICIES 
REQUERIDAS</t>
  </si>
  <si>
    <t>Albergue (100 personas aproximadamente)</t>
  </si>
  <si>
    <t>Auditorio para 100 personas (Sala de proyección y baño p/ expositor)</t>
  </si>
  <si>
    <t>Sala multimedia para 20 persinas. App (proyección diaporamas y videos cortos)</t>
  </si>
  <si>
    <t>Sala de lectura general</t>
  </si>
  <si>
    <t>Sala de Vigilancia (Central CCTV y area descanso)</t>
  </si>
  <si>
    <t>Sala colecciones audiovisuales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</si>
</sst>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  <numFmt numFmtId="165" formatCode="0.0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000000"/>
      <name val="Futura Cyrillic Book"/>
      <family val="2"/>
    </font>
    <font>
      <sz val="10"/>
      <color rgb="FF000000"/>
      <name val="Calibri"/>
      <family val="2"/>
    </font>
    <font>
      <b/>
      <sz val="10"/>
      <color theme="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164" fontId="6" fillId="0" borderId="0" xfId="1" applyNumberFormat="1" applyFont="1"/>
    <xf numFmtId="0" fontId="7" fillId="0" borderId="0" xfId="0" applyFont="1"/>
    <xf numFmtId="0" fontId="5" fillId="0" borderId="0" xfId="0" applyFont="1"/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/>
    </xf>
    <xf numFmtId="0" fontId="7" fillId="4" borderId="21" xfId="0" applyFont="1" applyFill="1" applyBorder="1" applyAlignment="1">
      <alignment horizontal="center" vertical="center"/>
    </xf>
    <xf numFmtId="2" fontId="7" fillId="4" borderId="21" xfId="0" applyNumberFormat="1" applyFont="1" applyFill="1" applyBorder="1" applyAlignment="1">
      <alignment horizontal="center" vertical="center"/>
    </xf>
    <xf numFmtId="2" fontId="7" fillId="4" borderId="19" xfId="0" applyNumberFormat="1" applyFont="1" applyFill="1" applyBorder="1" applyAlignment="1">
      <alignment horizontal="center" vertical="center"/>
    </xf>
    <xf numFmtId="165" fontId="6" fillId="0" borderId="6" xfId="0" applyNumberFormat="1" applyFont="1" applyBorder="1"/>
    <xf numFmtId="0" fontId="7" fillId="0" borderId="10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7" fillId="4" borderId="11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/>
    </xf>
    <xf numFmtId="2" fontId="7" fillId="4" borderId="14" xfId="0" applyNumberFormat="1" applyFont="1" applyFill="1" applyBorder="1" applyAlignment="1">
      <alignment horizontal="center" vertical="center"/>
    </xf>
    <xf numFmtId="2" fontId="7" fillId="4" borderId="15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0" xfId="0" applyFont="1"/>
    <xf numFmtId="165" fontId="6" fillId="0" borderId="1" xfId="0" applyNumberFormat="1" applyFont="1" applyBorder="1"/>
    <xf numFmtId="0" fontId="7" fillId="4" borderId="33" xfId="0" applyFont="1" applyFill="1" applyBorder="1" applyAlignment="1">
      <alignment horizontal="center" vertical="center"/>
    </xf>
    <xf numFmtId="2" fontId="7" fillId="4" borderId="33" xfId="0" applyNumberFormat="1" applyFont="1" applyFill="1" applyBorder="1" applyAlignment="1">
      <alignment horizontal="center" vertical="center"/>
    </xf>
    <xf numFmtId="2" fontId="7" fillId="4" borderId="34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164" fontId="7" fillId="0" borderId="16" xfId="1" applyNumberFormat="1" applyFont="1" applyBorder="1" applyAlignment="1">
      <alignment vertical="center"/>
    </xf>
    <xf numFmtId="0" fontId="6" fillId="0" borderId="0" xfId="0" applyFont="1" applyAlignment="1">
      <alignment horizontal="left"/>
    </xf>
    <xf numFmtId="164" fontId="6" fillId="0" borderId="0" xfId="1" applyNumberFormat="1" applyFont="1" applyAlignment="1">
      <alignment horizontal="left"/>
    </xf>
    <xf numFmtId="164" fontId="7" fillId="0" borderId="11" xfId="1" applyNumberFormat="1" applyFont="1" applyBorder="1" applyAlignment="1">
      <alignment vertical="center"/>
    </xf>
    <xf numFmtId="164" fontId="5" fillId="2" borderId="15" xfId="1" applyNumberFormat="1" applyFont="1" applyFill="1" applyBorder="1" applyAlignment="1">
      <alignment vertical="center"/>
    </xf>
    <xf numFmtId="0" fontId="7" fillId="0" borderId="19" xfId="0" applyFont="1" applyBorder="1"/>
    <xf numFmtId="0" fontId="7" fillId="0" borderId="18" xfId="0" applyFont="1" applyBorder="1" applyAlignment="1">
      <alignment horizontal="center"/>
    </xf>
    <xf numFmtId="41" fontId="7" fillId="0" borderId="21" xfId="1" applyFont="1" applyBorder="1" applyAlignment="1"/>
    <xf numFmtId="41" fontId="7" fillId="0" borderId="19" xfId="1" applyFont="1" applyBorder="1" applyAlignment="1"/>
    <xf numFmtId="0" fontId="7" fillId="0" borderId="11" xfId="0" applyFont="1" applyBorder="1"/>
    <xf numFmtId="0" fontId="7" fillId="0" borderId="10" xfId="0" applyFont="1" applyBorder="1" applyAlignment="1">
      <alignment horizontal="center"/>
    </xf>
    <xf numFmtId="41" fontId="7" fillId="0" borderId="1" xfId="1" applyFont="1" applyBorder="1" applyAlignment="1"/>
    <xf numFmtId="41" fontId="7" fillId="0" borderId="11" xfId="1" applyFont="1" applyBorder="1" applyAlignment="1"/>
    <xf numFmtId="0" fontId="7" fillId="0" borderId="15" xfId="0" applyFont="1" applyBorder="1"/>
    <xf numFmtId="164" fontId="5" fillId="0" borderId="5" xfId="1" applyNumberFormat="1" applyFont="1" applyBorder="1" applyAlignment="1">
      <alignment horizontal="center" vertical="center"/>
    </xf>
    <xf numFmtId="164" fontId="5" fillId="0" borderId="15" xfId="1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2" fontId="11" fillId="4" borderId="11" xfId="0" applyNumberFormat="1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vertical="center" wrapText="1"/>
    </xf>
    <xf numFmtId="0" fontId="11" fillId="5" borderId="32" xfId="0" applyFont="1" applyFill="1" applyBorder="1" applyAlignment="1">
      <alignment vertical="center" wrapText="1"/>
    </xf>
    <xf numFmtId="0" fontId="11" fillId="5" borderId="13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wrapText="1"/>
    </xf>
    <xf numFmtId="0" fontId="7" fillId="5" borderId="10" xfId="0" applyFont="1" applyFill="1" applyBorder="1" applyAlignment="1">
      <alignment wrapText="1"/>
    </xf>
    <xf numFmtId="0" fontId="7" fillId="5" borderId="13" xfId="0" applyFont="1" applyFill="1" applyBorder="1" applyAlignment="1">
      <alignment wrapText="1"/>
    </xf>
    <xf numFmtId="0" fontId="7" fillId="0" borderId="32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/>
    </xf>
    <xf numFmtId="2" fontId="7" fillId="7" borderId="21" xfId="0" applyNumberFormat="1" applyFont="1" applyFill="1" applyBorder="1" applyAlignment="1">
      <alignment horizontal="center" vertical="center"/>
    </xf>
    <xf numFmtId="2" fontId="7" fillId="7" borderId="19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2" fontId="7" fillId="7" borderId="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2" fontId="7" fillId="7" borderId="14" xfId="0" applyNumberFormat="1" applyFont="1" applyFill="1" applyBorder="1" applyAlignment="1">
      <alignment horizontal="center" vertical="center"/>
    </xf>
    <xf numFmtId="2" fontId="7" fillId="7" borderId="15" xfId="0" applyNumberFormat="1" applyFont="1" applyFill="1" applyBorder="1" applyAlignment="1">
      <alignment horizontal="center" vertical="center"/>
    </xf>
    <xf numFmtId="164" fontId="5" fillId="6" borderId="19" xfId="1" applyNumberFormat="1" applyFont="1" applyFill="1" applyBorder="1" applyAlignment="1">
      <alignment horizontal="center" vertical="center"/>
    </xf>
    <xf numFmtId="164" fontId="5" fillId="6" borderId="11" xfId="1" applyNumberFormat="1" applyFont="1" applyFill="1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6" xfId="0" applyFont="1" applyBorder="1"/>
    <xf numFmtId="0" fontId="7" fillId="0" borderId="17" xfId="0" applyFont="1" applyBorder="1" applyAlignment="1">
      <alignment horizontal="center"/>
    </xf>
    <xf numFmtId="41" fontId="7" fillId="0" borderId="5" xfId="1" applyFont="1" applyBorder="1" applyAlignment="1"/>
    <xf numFmtId="0" fontId="7" fillId="4" borderId="42" xfId="0" applyFont="1" applyFill="1" applyBorder="1" applyAlignment="1">
      <alignment horizontal="center" vertical="center"/>
    </xf>
    <xf numFmtId="2" fontId="7" fillId="4" borderId="42" xfId="0" applyNumberFormat="1" applyFont="1" applyFill="1" applyBorder="1" applyAlignment="1">
      <alignment horizontal="center" vertical="center"/>
    </xf>
    <xf numFmtId="2" fontId="7" fillId="4" borderId="43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wrapText="1"/>
    </xf>
    <xf numFmtId="0" fontId="7" fillId="0" borderId="45" xfId="0" applyFont="1" applyBorder="1" applyAlignment="1">
      <alignment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4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4" borderId="14" xfId="0" applyFont="1" applyFill="1" applyBorder="1" applyAlignment="1">
      <alignment horizontal="center" vertical="center"/>
    </xf>
    <xf numFmtId="2" fontId="11" fillId="4" borderId="14" xfId="0" applyNumberFormat="1" applyFont="1" applyFill="1" applyBorder="1" applyAlignment="1">
      <alignment horizontal="center" vertical="center"/>
    </xf>
    <xf numFmtId="2" fontId="11" fillId="4" borderId="15" xfId="0" applyNumberFormat="1" applyFont="1" applyFill="1" applyBorder="1" applyAlignment="1">
      <alignment horizontal="center" vertical="center"/>
    </xf>
    <xf numFmtId="43" fontId="0" fillId="0" borderId="0" xfId="0" applyNumberFormat="1"/>
    <xf numFmtId="43" fontId="0" fillId="0" borderId="0" xfId="0" applyNumberFormat="1" applyAlignment="1">
      <alignment horizontal="left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4" fillId="8" borderId="15" xfId="1" applyNumberFormat="1" applyFont="1" applyFill="1" applyBorder="1" applyAlignment="1">
      <alignment vertical="center"/>
    </xf>
    <xf numFmtId="14" fontId="13" fillId="0" borderId="0" xfId="0" applyNumberFormat="1" applyFont="1" applyAlignment="1">
      <alignment horizontal="center" vertical="center"/>
    </xf>
    <xf numFmtId="164" fontId="5" fillId="0" borderId="5" xfId="1" applyNumberFormat="1" applyFont="1" applyBorder="1" applyAlignment="1">
      <alignment vertical="center"/>
    </xf>
    <xf numFmtId="164" fontId="5" fillId="3" borderId="19" xfId="1" applyNumberFormat="1" applyFont="1" applyFill="1" applyBorder="1" applyAlignment="1">
      <alignment vertical="center"/>
    </xf>
    <xf numFmtId="164" fontId="5" fillId="3" borderId="11" xfId="1" applyNumberFormat="1" applyFont="1" applyFill="1" applyBorder="1" applyAlignment="1">
      <alignment vertical="center"/>
    </xf>
    <xf numFmtId="164" fontId="5" fillId="0" borderId="15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textRotation="90"/>
    </xf>
    <xf numFmtId="0" fontId="5" fillId="0" borderId="28" xfId="0" applyFont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27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center" vertical="center" textRotation="90" wrapText="1"/>
    </xf>
    <xf numFmtId="0" fontId="5" fillId="0" borderId="29" xfId="0" applyFont="1" applyBorder="1" applyAlignment="1">
      <alignment horizontal="center" vertical="center" textRotation="90" wrapText="1"/>
    </xf>
    <xf numFmtId="0" fontId="5" fillId="0" borderId="40" xfId="0" applyFont="1" applyBorder="1" applyAlignment="1">
      <alignment horizontal="center" vertical="center" textRotation="90" wrapText="1"/>
    </xf>
    <xf numFmtId="0" fontId="5" fillId="0" borderId="41" xfId="0" applyFont="1" applyBorder="1" applyAlignment="1">
      <alignment horizontal="center" vertical="center" textRotation="90" wrapText="1"/>
    </xf>
    <xf numFmtId="0" fontId="5" fillId="0" borderId="39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textRotation="90"/>
    </xf>
    <xf numFmtId="0" fontId="5" fillId="0" borderId="20" xfId="0" applyFont="1" applyBorder="1" applyAlignment="1">
      <alignment horizontal="center" vertical="center" textRotation="90"/>
    </xf>
    <xf numFmtId="0" fontId="5" fillId="0" borderId="26" xfId="0" applyFont="1" applyBorder="1" applyAlignment="1">
      <alignment horizontal="center" vertical="center" textRotation="90"/>
    </xf>
    <xf numFmtId="0" fontId="7" fillId="0" borderId="2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3" borderId="18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164" fontId="6" fillId="0" borderId="33" xfId="1" applyNumberFormat="1" applyFont="1" applyBorder="1" applyAlignment="1">
      <alignment horizontal="center" vertical="center"/>
    </xf>
    <xf numFmtId="164" fontId="6" fillId="0" borderId="35" xfId="1" applyNumberFormat="1" applyFont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164" fontId="6" fillId="0" borderId="33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/>
    </xf>
    <xf numFmtId="164" fontId="6" fillId="0" borderId="45" xfId="1" applyNumberFormat="1" applyFont="1" applyBorder="1" applyAlignment="1">
      <alignment horizontal="center" vertical="center"/>
    </xf>
    <xf numFmtId="164" fontId="6" fillId="0" borderId="46" xfId="1" applyNumberFormat="1" applyFont="1" applyBorder="1" applyAlignment="1">
      <alignment horizontal="center" vertical="center"/>
    </xf>
    <xf numFmtId="164" fontId="6" fillId="0" borderId="47" xfId="1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left" vertical="center" wrapText="1"/>
    </xf>
    <xf numFmtId="0" fontId="5" fillId="6" borderId="21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14" fillId="8" borderId="13" xfId="0" applyFont="1" applyFill="1" applyBorder="1" applyAlignment="1">
      <alignment horizontal="left" vertical="center" wrapText="1"/>
    </xf>
    <xf numFmtId="0" fontId="14" fillId="8" borderId="14" xfId="0" applyFont="1" applyFill="1" applyBorder="1" applyAlignment="1">
      <alignment horizontal="left" vertical="center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Millares [0]" xfId="1" builtinId="6"/>
    <cellStyle name="Normal" xfId="0" builtinId="0"/>
  </cellStyles>
  <dxfs count="0"/>
  <tableStyles count="0" defaultTableStyle="TableStyleMedium9" defaultPivotStyle="PivotStyleMedium7"/>
  <colors>
    <mruColors>
      <color rgb="FFE8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7"/>
  <sheetViews>
    <sheetView showGridLines="0" tabSelected="1" zoomScale="110" zoomScaleNormal="110" zoomScalePageLayoutView="80" workbookViewId="0">
      <selection activeCell="J30" sqref="J30"/>
    </sheetView>
  </sheetViews>
  <sheetFormatPr baseColWidth="10" defaultRowHeight="15.75"/>
  <cols>
    <col min="1" max="2" width="5.5" style="5" customWidth="1"/>
    <col min="3" max="3" width="46.125" style="5" customWidth="1"/>
    <col min="4" max="4" width="9.625" style="5" customWidth="1"/>
    <col min="5" max="5" width="9" style="5" customWidth="1"/>
    <col min="6" max="6" width="11.625" style="5" customWidth="1"/>
    <col min="7" max="7" width="6.625" style="5" hidden="1" customWidth="1"/>
    <col min="8" max="8" width="12.625" style="6" customWidth="1"/>
    <col min="9" max="9" width="18.375" customWidth="1"/>
    <col min="10" max="10" width="5.625" customWidth="1"/>
    <col min="11" max="11" width="15.5" customWidth="1"/>
    <col min="12" max="12" width="20.5" customWidth="1"/>
    <col min="13" max="13" width="13.125" customWidth="1"/>
  </cols>
  <sheetData>
    <row r="1" spans="1:9" ht="39" customHeight="1" thickBot="1">
      <c r="A1" s="130" t="s">
        <v>206</v>
      </c>
      <c r="B1" s="131"/>
      <c r="C1" s="131"/>
      <c r="D1" s="131"/>
      <c r="E1" s="131"/>
      <c r="F1" s="132"/>
    </row>
    <row r="2" spans="1:9">
      <c r="A2" s="7"/>
      <c r="B2" s="7"/>
      <c r="C2" s="7"/>
      <c r="D2" s="7"/>
      <c r="E2" s="7"/>
      <c r="F2" s="7"/>
    </row>
    <row r="3" spans="1:9">
      <c r="A3" s="8" t="s">
        <v>0</v>
      </c>
      <c r="B3" s="8"/>
      <c r="C3" s="7"/>
      <c r="D3" s="7"/>
      <c r="E3" s="7"/>
      <c r="F3" s="7"/>
    </row>
    <row r="4" spans="1:9" ht="11.1" customHeight="1" thickBot="1">
      <c r="A4" s="7"/>
      <c r="B4" s="7"/>
      <c r="C4" s="7"/>
      <c r="D4" s="7"/>
      <c r="E4" s="7"/>
      <c r="F4" s="7"/>
    </row>
    <row r="5" spans="1:9" ht="33.950000000000003" customHeight="1">
      <c r="A5" s="133" t="s">
        <v>1</v>
      </c>
      <c r="B5" s="134"/>
      <c r="C5" s="135"/>
      <c r="D5" s="139" t="s">
        <v>222</v>
      </c>
      <c r="E5" s="140"/>
      <c r="F5" s="141"/>
    </row>
    <row r="6" spans="1:9" ht="26.25" thickBot="1">
      <c r="A6" s="136"/>
      <c r="B6" s="137"/>
      <c r="C6" s="138"/>
      <c r="D6" s="9" t="s">
        <v>2</v>
      </c>
      <c r="E6" s="10" t="s">
        <v>4</v>
      </c>
      <c r="F6" s="11" t="s">
        <v>3</v>
      </c>
    </row>
    <row r="7" spans="1:9" ht="14.25" customHeight="1">
      <c r="A7" s="142" t="s">
        <v>83</v>
      </c>
      <c r="B7" s="66" t="s">
        <v>85</v>
      </c>
      <c r="C7" s="12" t="s">
        <v>5</v>
      </c>
      <c r="D7" s="13">
        <v>1</v>
      </c>
      <c r="E7" s="14">
        <v>90</v>
      </c>
      <c r="F7" s="15">
        <f>E7</f>
        <v>90</v>
      </c>
      <c r="H7" s="173">
        <f>SUM(F7:F16)</f>
        <v>271</v>
      </c>
    </row>
    <row r="8" spans="1:9" ht="14.25" customHeight="1">
      <c r="A8" s="143"/>
      <c r="B8" s="67" t="s">
        <v>86</v>
      </c>
      <c r="C8" s="17" t="s">
        <v>6</v>
      </c>
      <c r="D8" s="18">
        <v>1</v>
      </c>
      <c r="E8" s="19">
        <v>16</v>
      </c>
      <c r="F8" s="20">
        <f t="shared" ref="F8:F16" si="0">E8</f>
        <v>16</v>
      </c>
      <c r="H8" s="174"/>
    </row>
    <row r="9" spans="1:9" ht="14.25" customHeight="1">
      <c r="A9" s="143"/>
      <c r="B9" s="67" t="s">
        <v>87</v>
      </c>
      <c r="C9" s="17" t="s">
        <v>8</v>
      </c>
      <c r="D9" s="18">
        <v>1</v>
      </c>
      <c r="E9" s="19">
        <v>16</v>
      </c>
      <c r="F9" s="20">
        <f t="shared" si="0"/>
        <v>16</v>
      </c>
      <c r="H9" s="174"/>
    </row>
    <row r="10" spans="1:9" ht="14.25" customHeight="1">
      <c r="A10" s="143"/>
      <c r="B10" s="67" t="s">
        <v>88</v>
      </c>
      <c r="C10" s="17" t="s">
        <v>7</v>
      </c>
      <c r="D10" s="18">
        <v>1</v>
      </c>
      <c r="E10" s="19">
        <v>4</v>
      </c>
      <c r="F10" s="20">
        <f t="shared" si="0"/>
        <v>4</v>
      </c>
      <c r="H10" s="174"/>
    </row>
    <row r="11" spans="1:9" ht="14.25" customHeight="1">
      <c r="A11" s="143"/>
      <c r="B11" s="67" t="s">
        <v>89</v>
      </c>
      <c r="C11" s="17" t="s">
        <v>84</v>
      </c>
      <c r="D11" s="18">
        <v>1</v>
      </c>
      <c r="E11" s="19">
        <v>5</v>
      </c>
      <c r="F11" s="20">
        <f t="shared" si="0"/>
        <v>5</v>
      </c>
      <c r="H11" s="174"/>
    </row>
    <row r="12" spans="1:9" ht="14.25" customHeight="1">
      <c r="A12" s="143"/>
      <c r="B12" s="67" t="s">
        <v>90</v>
      </c>
      <c r="C12" s="17" t="s">
        <v>9</v>
      </c>
      <c r="D12" s="18">
        <v>1</v>
      </c>
      <c r="E12" s="19">
        <v>50</v>
      </c>
      <c r="F12" s="20">
        <f t="shared" si="0"/>
        <v>50</v>
      </c>
      <c r="H12" s="174"/>
      <c r="I12" s="119"/>
    </row>
    <row r="13" spans="1:9" ht="14.25" customHeight="1">
      <c r="A13" s="143"/>
      <c r="B13" s="67" t="s">
        <v>91</v>
      </c>
      <c r="C13" s="17" t="s">
        <v>171</v>
      </c>
      <c r="D13" s="18">
        <v>1</v>
      </c>
      <c r="E13" s="19">
        <v>36</v>
      </c>
      <c r="F13" s="20">
        <f t="shared" si="0"/>
        <v>36</v>
      </c>
      <c r="H13" s="174"/>
    </row>
    <row r="14" spans="1:9" ht="14.25" customHeight="1">
      <c r="A14" s="143"/>
      <c r="B14" s="67" t="s">
        <v>92</v>
      </c>
      <c r="C14" s="17" t="s">
        <v>10</v>
      </c>
      <c r="D14" s="18">
        <v>1</v>
      </c>
      <c r="E14" s="19">
        <v>30</v>
      </c>
      <c r="F14" s="20">
        <f t="shared" si="0"/>
        <v>30</v>
      </c>
      <c r="H14" s="174"/>
      <c r="I14" s="2"/>
    </row>
    <row r="15" spans="1:9" ht="14.25" customHeight="1">
      <c r="A15" s="144"/>
      <c r="B15" s="67" t="s">
        <v>93</v>
      </c>
      <c r="C15" s="17" t="s">
        <v>62</v>
      </c>
      <c r="D15" s="18">
        <v>1</v>
      </c>
      <c r="E15" s="19">
        <v>12</v>
      </c>
      <c r="F15" s="20">
        <f>D15*E15</f>
        <v>12</v>
      </c>
      <c r="H15" s="174"/>
      <c r="I15" s="2"/>
    </row>
    <row r="16" spans="1:9" ht="14.25" customHeight="1" thickBot="1">
      <c r="A16" s="145"/>
      <c r="B16" s="68" t="s">
        <v>172</v>
      </c>
      <c r="C16" s="25" t="s">
        <v>59</v>
      </c>
      <c r="D16" s="22">
        <v>1</v>
      </c>
      <c r="E16" s="23">
        <v>12</v>
      </c>
      <c r="F16" s="24">
        <f t="shared" si="0"/>
        <v>12</v>
      </c>
      <c r="H16" s="175"/>
      <c r="I16" s="2"/>
    </row>
    <row r="17" spans="1:12" ht="12.95" customHeight="1" thickBot="1">
      <c r="A17" s="26"/>
      <c r="B17" s="7"/>
      <c r="C17" s="27"/>
      <c r="D17" s="28"/>
      <c r="E17" s="28"/>
      <c r="F17" s="28"/>
    </row>
    <row r="18" spans="1:12" ht="14.25" customHeight="1">
      <c r="A18" s="142" t="s">
        <v>201</v>
      </c>
      <c r="B18" s="66" t="s">
        <v>95</v>
      </c>
      <c r="C18" s="12" t="s">
        <v>12</v>
      </c>
      <c r="D18" s="13">
        <v>3</v>
      </c>
      <c r="E18" s="14">
        <v>500</v>
      </c>
      <c r="F18" s="15">
        <f>D18*E18</f>
        <v>1500</v>
      </c>
      <c r="H18" s="173">
        <f>SUM(F18:F21)</f>
        <v>2075</v>
      </c>
    </row>
    <row r="19" spans="1:12" ht="27.75" customHeight="1">
      <c r="A19" s="143"/>
      <c r="B19" s="67" t="s">
        <v>96</v>
      </c>
      <c r="C19" s="21" t="s">
        <v>225</v>
      </c>
      <c r="D19" s="18">
        <v>1</v>
      </c>
      <c r="E19" s="19">
        <v>30</v>
      </c>
      <c r="F19" s="20">
        <f t="shared" ref="F19" si="1">E19</f>
        <v>30</v>
      </c>
      <c r="H19" s="174"/>
      <c r="I19" s="119"/>
    </row>
    <row r="20" spans="1:12" ht="14.25" customHeight="1">
      <c r="A20" s="144"/>
      <c r="B20" s="67" t="s">
        <v>97</v>
      </c>
      <c r="C20" s="21" t="s">
        <v>11</v>
      </c>
      <c r="D20" s="18">
        <v>2</v>
      </c>
      <c r="E20" s="19">
        <v>250</v>
      </c>
      <c r="F20" s="20">
        <f>D20*E20</f>
        <v>500</v>
      </c>
      <c r="H20" s="174"/>
    </row>
    <row r="21" spans="1:12" ht="14.25" customHeight="1" thickBot="1">
      <c r="A21" s="145"/>
      <c r="B21" s="72" t="s">
        <v>98</v>
      </c>
      <c r="C21" s="115" t="s">
        <v>94</v>
      </c>
      <c r="D21" s="116">
        <v>1</v>
      </c>
      <c r="E21" s="117">
        <v>45</v>
      </c>
      <c r="F21" s="118">
        <f>+E21*D21</f>
        <v>45</v>
      </c>
      <c r="H21" s="175"/>
      <c r="K21" s="121"/>
      <c r="L21" s="121"/>
    </row>
    <row r="22" spans="1:12" ht="12" customHeight="1" thickBot="1">
      <c r="A22" s="26"/>
      <c r="B22" s="7"/>
      <c r="C22" s="7"/>
      <c r="D22" s="28"/>
      <c r="E22" s="28"/>
      <c r="F22" s="29"/>
      <c r="K22" s="122"/>
      <c r="L22" s="122"/>
    </row>
    <row r="23" spans="1:12" ht="14.25" customHeight="1">
      <c r="A23" s="146" t="s">
        <v>99</v>
      </c>
      <c r="B23" s="69" t="s">
        <v>100</v>
      </c>
      <c r="C23" s="12" t="s">
        <v>78</v>
      </c>
      <c r="D23" s="13">
        <v>1</v>
      </c>
      <c r="E23" s="14">
        <v>9</v>
      </c>
      <c r="F23" s="15">
        <f>D23*E23</f>
        <v>9</v>
      </c>
      <c r="H23" s="173">
        <f>SUM(F23:F31)</f>
        <v>301</v>
      </c>
      <c r="I23" s="2"/>
      <c r="K23" s="121"/>
      <c r="L23" s="121"/>
    </row>
    <row r="24" spans="1:12" ht="14.25" customHeight="1">
      <c r="A24" s="147"/>
      <c r="B24" s="70" t="s">
        <v>101</v>
      </c>
      <c r="C24" s="17" t="s">
        <v>207</v>
      </c>
      <c r="D24" s="18">
        <v>1</v>
      </c>
      <c r="E24" s="19">
        <v>9</v>
      </c>
      <c r="F24" s="20">
        <f>D24*E24</f>
        <v>9</v>
      </c>
      <c r="H24" s="174"/>
      <c r="K24" s="122"/>
      <c r="L24" s="122"/>
    </row>
    <row r="25" spans="1:12" ht="14.25" customHeight="1">
      <c r="A25" s="143"/>
      <c r="B25" s="70" t="s">
        <v>102</v>
      </c>
      <c r="C25" s="17" t="s">
        <v>226</v>
      </c>
      <c r="D25" s="18">
        <v>1</v>
      </c>
      <c r="E25" s="19">
        <v>50</v>
      </c>
      <c r="F25" s="20">
        <f t="shared" ref="F25:F31" si="2">D25*E25</f>
        <v>50</v>
      </c>
      <c r="H25" s="174"/>
      <c r="K25" s="121"/>
      <c r="L25" s="123"/>
    </row>
    <row r="26" spans="1:12" ht="14.25" customHeight="1">
      <c r="A26" s="143"/>
      <c r="B26" s="70" t="s">
        <v>103</v>
      </c>
      <c r="C26" s="17" t="s">
        <v>208</v>
      </c>
      <c r="D26" s="18">
        <v>1</v>
      </c>
      <c r="E26" s="19">
        <v>50</v>
      </c>
      <c r="F26" s="20">
        <f t="shared" si="2"/>
        <v>50</v>
      </c>
      <c r="H26" s="174"/>
      <c r="K26" s="121"/>
      <c r="L26" s="123"/>
    </row>
    <row r="27" spans="1:12" ht="14.25" customHeight="1">
      <c r="A27" s="143"/>
      <c r="B27" s="70" t="s">
        <v>104</v>
      </c>
      <c r="C27" s="17" t="s">
        <v>209</v>
      </c>
      <c r="D27" s="18">
        <v>1</v>
      </c>
      <c r="E27" s="19">
        <v>30</v>
      </c>
      <c r="F27" s="20">
        <f t="shared" si="2"/>
        <v>30</v>
      </c>
      <c r="H27" s="174"/>
      <c r="I27" s="119"/>
      <c r="K27" s="121"/>
      <c r="L27" s="121"/>
    </row>
    <row r="28" spans="1:12" ht="14.25" customHeight="1">
      <c r="A28" s="143"/>
      <c r="B28" s="70" t="s">
        <v>105</v>
      </c>
      <c r="C28" s="17" t="s">
        <v>228</v>
      </c>
      <c r="D28" s="18">
        <v>2</v>
      </c>
      <c r="E28" s="19">
        <v>4.5</v>
      </c>
      <c r="F28" s="20">
        <f t="shared" si="2"/>
        <v>9</v>
      </c>
      <c r="H28" s="174"/>
      <c r="K28" s="121"/>
      <c r="L28" s="121"/>
    </row>
    <row r="29" spans="1:12" ht="14.25" customHeight="1">
      <c r="A29" s="144"/>
      <c r="B29" s="70" t="s">
        <v>106</v>
      </c>
      <c r="C29" s="17" t="s">
        <v>182</v>
      </c>
      <c r="D29" s="18">
        <v>1</v>
      </c>
      <c r="E29" s="19">
        <v>108</v>
      </c>
      <c r="F29" s="20">
        <f t="shared" ref="F29:F30" si="3">D29*E29</f>
        <v>108</v>
      </c>
      <c r="H29" s="174"/>
      <c r="K29" s="121"/>
      <c r="L29" s="121"/>
    </row>
    <row r="30" spans="1:12" ht="14.25" customHeight="1">
      <c r="A30" s="144"/>
      <c r="B30" s="70" t="s">
        <v>120</v>
      </c>
      <c r="C30" s="65" t="s">
        <v>183</v>
      </c>
      <c r="D30" s="32">
        <v>1</v>
      </c>
      <c r="E30" s="33">
        <v>30</v>
      </c>
      <c r="F30" s="34">
        <f t="shared" si="3"/>
        <v>30</v>
      </c>
      <c r="H30" s="174"/>
      <c r="K30" s="122"/>
      <c r="L30" s="121"/>
    </row>
    <row r="31" spans="1:12" ht="14.25" customHeight="1" thickBot="1">
      <c r="A31" s="145"/>
      <c r="B31" s="71" t="s">
        <v>181</v>
      </c>
      <c r="C31" s="25" t="s">
        <v>121</v>
      </c>
      <c r="D31" s="22">
        <v>1</v>
      </c>
      <c r="E31" s="23">
        <v>6</v>
      </c>
      <c r="F31" s="24">
        <f t="shared" si="2"/>
        <v>6</v>
      </c>
      <c r="H31" s="175"/>
      <c r="K31" s="121"/>
      <c r="L31" s="121"/>
    </row>
    <row r="32" spans="1:12" ht="12" customHeight="1" thickBot="1">
      <c r="A32" s="26"/>
      <c r="B32" s="7"/>
      <c r="C32" s="7"/>
      <c r="D32" s="28"/>
      <c r="E32" s="28"/>
      <c r="F32" s="28"/>
      <c r="K32" s="122"/>
      <c r="L32" s="121"/>
    </row>
    <row r="33" spans="1:12" ht="14.25" customHeight="1">
      <c r="A33" s="142" t="s">
        <v>107</v>
      </c>
      <c r="B33" s="66" t="s">
        <v>108</v>
      </c>
      <c r="C33" s="12" t="s">
        <v>13</v>
      </c>
      <c r="D33" s="13">
        <v>1</v>
      </c>
      <c r="E33" s="14">
        <v>9</v>
      </c>
      <c r="F33" s="15">
        <f>D33*E33</f>
        <v>9</v>
      </c>
      <c r="H33" s="173">
        <f>SUM(F33:F49)</f>
        <v>1295</v>
      </c>
      <c r="K33" s="121"/>
      <c r="L33" s="121"/>
    </row>
    <row r="34" spans="1:12" ht="14.25" customHeight="1">
      <c r="A34" s="143"/>
      <c r="B34" s="67" t="s">
        <v>109</v>
      </c>
      <c r="C34" s="17" t="s">
        <v>73</v>
      </c>
      <c r="D34" s="18">
        <v>1</v>
      </c>
      <c r="E34" s="19">
        <v>9</v>
      </c>
      <c r="F34" s="20">
        <f t="shared" ref="F34:F42" si="4">D34*E34</f>
        <v>9</v>
      </c>
      <c r="H34" s="174"/>
      <c r="K34" s="121"/>
      <c r="L34" s="121"/>
    </row>
    <row r="35" spans="1:12" ht="14.25" customHeight="1">
      <c r="A35" s="143"/>
      <c r="B35" s="67" t="s">
        <v>110</v>
      </c>
      <c r="C35" s="17" t="s">
        <v>14</v>
      </c>
      <c r="D35" s="18">
        <v>1</v>
      </c>
      <c r="E35" s="19">
        <v>9</v>
      </c>
      <c r="F35" s="20">
        <f t="shared" si="4"/>
        <v>9</v>
      </c>
      <c r="H35" s="174"/>
      <c r="K35" s="121"/>
      <c r="L35" s="121"/>
    </row>
    <row r="36" spans="1:12" ht="14.25" customHeight="1">
      <c r="A36" s="143"/>
      <c r="B36" s="67" t="s">
        <v>111</v>
      </c>
      <c r="C36" s="17" t="s">
        <v>15</v>
      </c>
      <c r="D36" s="18">
        <v>1</v>
      </c>
      <c r="E36" s="19">
        <v>30</v>
      </c>
      <c r="F36" s="20">
        <f t="shared" si="4"/>
        <v>30</v>
      </c>
      <c r="H36" s="174"/>
      <c r="K36" s="121"/>
      <c r="L36" s="121"/>
    </row>
    <row r="37" spans="1:12" ht="14.25" customHeight="1">
      <c r="A37" s="143"/>
      <c r="B37" s="67" t="s">
        <v>112</v>
      </c>
      <c r="C37" s="17" t="s">
        <v>16</v>
      </c>
      <c r="D37" s="18">
        <v>1</v>
      </c>
      <c r="E37" s="19">
        <v>60</v>
      </c>
      <c r="F37" s="20">
        <f t="shared" si="4"/>
        <v>60</v>
      </c>
      <c r="H37" s="174"/>
      <c r="K37" s="121"/>
      <c r="L37" s="121"/>
    </row>
    <row r="38" spans="1:12" ht="14.25" customHeight="1">
      <c r="A38" s="143"/>
      <c r="B38" s="67" t="s">
        <v>113</v>
      </c>
      <c r="C38" s="17" t="s">
        <v>17</v>
      </c>
      <c r="D38" s="18">
        <v>1</v>
      </c>
      <c r="E38" s="19">
        <v>40</v>
      </c>
      <c r="F38" s="20">
        <f t="shared" si="4"/>
        <v>40</v>
      </c>
      <c r="H38" s="174"/>
      <c r="L38" s="121"/>
    </row>
    <row r="39" spans="1:12" ht="38.25">
      <c r="A39" s="143"/>
      <c r="B39" s="67" t="s">
        <v>114</v>
      </c>
      <c r="C39" s="21" t="s">
        <v>18</v>
      </c>
      <c r="D39" s="18">
        <v>4</v>
      </c>
      <c r="E39" s="19">
        <v>200</v>
      </c>
      <c r="F39" s="20">
        <f t="shared" si="4"/>
        <v>800</v>
      </c>
      <c r="H39" s="174"/>
      <c r="L39" s="122"/>
    </row>
    <row r="40" spans="1:12" ht="14.25" customHeight="1">
      <c r="A40" s="143"/>
      <c r="B40" s="67" t="s">
        <v>115</v>
      </c>
      <c r="C40" s="17" t="s">
        <v>119</v>
      </c>
      <c r="D40" s="18">
        <v>1</v>
      </c>
      <c r="E40" s="19">
        <v>40</v>
      </c>
      <c r="F40" s="20">
        <f t="shared" si="4"/>
        <v>40</v>
      </c>
      <c r="H40" s="174"/>
      <c r="I40" s="119"/>
      <c r="L40" s="125"/>
    </row>
    <row r="41" spans="1:12" ht="14.25" customHeight="1">
      <c r="A41" s="143"/>
      <c r="B41" s="67" t="s">
        <v>116</v>
      </c>
      <c r="C41" s="17" t="s">
        <v>203</v>
      </c>
      <c r="D41" s="18">
        <v>1</v>
      </c>
      <c r="E41" s="19">
        <v>30</v>
      </c>
      <c r="F41" s="20">
        <f>D41*E41</f>
        <v>30</v>
      </c>
      <c r="H41" s="174"/>
      <c r="L41" s="125"/>
    </row>
    <row r="42" spans="1:12" ht="14.25" customHeight="1">
      <c r="A42" s="143"/>
      <c r="B42" s="67" t="s">
        <v>117</v>
      </c>
      <c r="C42" s="17" t="s">
        <v>210</v>
      </c>
      <c r="D42" s="18">
        <v>1</v>
      </c>
      <c r="E42" s="19">
        <v>40</v>
      </c>
      <c r="F42" s="20">
        <f t="shared" si="4"/>
        <v>40</v>
      </c>
      <c r="H42" s="174"/>
      <c r="L42" s="121"/>
    </row>
    <row r="43" spans="1:12" ht="14.25" customHeight="1">
      <c r="A43" s="144"/>
      <c r="B43" s="67" t="s">
        <v>118</v>
      </c>
      <c r="C43" s="17" t="s">
        <v>64</v>
      </c>
      <c r="D43" s="18">
        <v>1</v>
      </c>
      <c r="E43" s="19">
        <v>40</v>
      </c>
      <c r="F43" s="20">
        <f>D43*E43</f>
        <v>40</v>
      </c>
      <c r="H43" s="174"/>
      <c r="L43" s="121"/>
    </row>
    <row r="44" spans="1:12" ht="14.25" customHeight="1">
      <c r="A44" s="144"/>
      <c r="B44" s="67" t="s">
        <v>122</v>
      </c>
      <c r="C44" s="17" t="s">
        <v>77</v>
      </c>
      <c r="D44" s="18">
        <v>1</v>
      </c>
      <c r="E44" s="19">
        <v>100</v>
      </c>
      <c r="F44" s="20">
        <f>D44*E44</f>
        <v>100</v>
      </c>
      <c r="H44" s="174"/>
      <c r="L44" s="121"/>
    </row>
    <row r="45" spans="1:12" ht="14.25" customHeight="1">
      <c r="A45" s="144"/>
      <c r="B45" s="67" t="s">
        <v>123</v>
      </c>
      <c r="C45" s="17" t="s">
        <v>19</v>
      </c>
      <c r="D45" s="18">
        <v>1</v>
      </c>
      <c r="E45" s="19">
        <v>40</v>
      </c>
      <c r="F45" s="20">
        <f t="shared" ref="F45:F49" si="5">D45*E45</f>
        <v>40</v>
      </c>
      <c r="H45" s="174"/>
    </row>
    <row r="46" spans="1:12" ht="14.25" customHeight="1">
      <c r="A46" s="144"/>
      <c r="B46" s="67" t="s">
        <v>126</v>
      </c>
      <c r="C46" s="17" t="s">
        <v>124</v>
      </c>
      <c r="D46" s="18">
        <v>1</v>
      </c>
      <c r="E46" s="19">
        <v>30</v>
      </c>
      <c r="F46" s="20">
        <f t="shared" si="5"/>
        <v>30</v>
      </c>
      <c r="H46" s="174"/>
    </row>
    <row r="47" spans="1:12" ht="14.25" customHeight="1">
      <c r="A47" s="144"/>
      <c r="B47" s="67" t="s">
        <v>127</v>
      </c>
      <c r="C47" s="17" t="s">
        <v>125</v>
      </c>
      <c r="D47" s="18">
        <v>1</v>
      </c>
      <c r="E47" s="19">
        <v>6</v>
      </c>
      <c r="F47" s="20">
        <f t="shared" si="5"/>
        <v>6</v>
      </c>
      <c r="H47" s="174"/>
    </row>
    <row r="48" spans="1:12" ht="14.25" customHeight="1">
      <c r="A48" s="144"/>
      <c r="B48" s="67" t="s">
        <v>129</v>
      </c>
      <c r="C48" s="17" t="s">
        <v>128</v>
      </c>
      <c r="D48" s="18">
        <v>1</v>
      </c>
      <c r="E48" s="19">
        <v>6</v>
      </c>
      <c r="F48" s="20">
        <f t="shared" ref="F48" si="6">D48*E48</f>
        <v>6</v>
      </c>
      <c r="H48" s="174"/>
    </row>
    <row r="49" spans="1:9" ht="14.25" customHeight="1" thickBot="1">
      <c r="A49" s="145"/>
      <c r="B49" s="71" t="s">
        <v>175</v>
      </c>
      <c r="C49" s="25" t="s">
        <v>121</v>
      </c>
      <c r="D49" s="22">
        <v>1</v>
      </c>
      <c r="E49" s="23">
        <v>6</v>
      </c>
      <c r="F49" s="24">
        <f t="shared" si="5"/>
        <v>6</v>
      </c>
      <c r="G49" s="30"/>
      <c r="H49" s="175"/>
    </row>
    <row r="50" spans="1:9" ht="12" customHeight="1" thickBot="1">
      <c r="A50" s="26"/>
      <c r="B50" s="7"/>
      <c r="C50" s="7"/>
      <c r="D50" s="28"/>
      <c r="E50" s="28"/>
      <c r="F50" s="28"/>
    </row>
    <row r="51" spans="1:9" ht="14.25" customHeight="1">
      <c r="A51" s="150" t="s">
        <v>130</v>
      </c>
      <c r="B51" s="107" t="s">
        <v>131</v>
      </c>
      <c r="C51" s="92" t="s">
        <v>65</v>
      </c>
      <c r="D51" s="13">
        <v>1</v>
      </c>
      <c r="E51" s="14">
        <v>12</v>
      </c>
      <c r="F51" s="15">
        <f>D51*E51</f>
        <v>12</v>
      </c>
      <c r="H51" s="179">
        <f>SUM(F51:F62)</f>
        <v>433</v>
      </c>
    </row>
    <row r="52" spans="1:9" ht="14.25" customHeight="1">
      <c r="A52" s="151"/>
      <c r="B52" s="108" t="s">
        <v>132</v>
      </c>
      <c r="C52" s="93" t="s">
        <v>60</v>
      </c>
      <c r="D52" s="18">
        <v>1</v>
      </c>
      <c r="E52" s="19">
        <v>9</v>
      </c>
      <c r="F52" s="20">
        <f t="shared" ref="F52:F62" si="7">D52*E52</f>
        <v>9</v>
      </c>
      <c r="H52" s="180"/>
    </row>
    <row r="53" spans="1:9" ht="14.25" customHeight="1">
      <c r="A53" s="151"/>
      <c r="B53" s="108" t="s">
        <v>133</v>
      </c>
      <c r="C53" s="93" t="s">
        <v>179</v>
      </c>
      <c r="D53" s="18">
        <v>1</v>
      </c>
      <c r="E53" s="19">
        <v>18</v>
      </c>
      <c r="F53" s="20">
        <f t="shared" si="7"/>
        <v>18</v>
      </c>
      <c r="H53" s="180"/>
    </row>
    <row r="54" spans="1:9" ht="36" customHeight="1">
      <c r="A54" s="151"/>
      <c r="B54" s="109" t="s">
        <v>134</v>
      </c>
      <c r="C54" s="113" t="s">
        <v>76</v>
      </c>
      <c r="D54" s="54">
        <v>4</v>
      </c>
      <c r="E54" s="55">
        <v>30</v>
      </c>
      <c r="F54" s="56">
        <f t="shared" si="7"/>
        <v>120</v>
      </c>
      <c r="H54" s="180"/>
    </row>
    <row r="55" spans="1:9" ht="14.25" customHeight="1">
      <c r="A55" s="151"/>
      <c r="B55" s="109" t="s">
        <v>135</v>
      </c>
      <c r="C55" s="105" t="s">
        <v>224</v>
      </c>
      <c r="D55" s="54">
        <v>1</v>
      </c>
      <c r="E55" s="55">
        <v>100</v>
      </c>
      <c r="F55" s="56">
        <f t="shared" si="7"/>
        <v>100</v>
      </c>
      <c r="H55" s="180"/>
    </row>
    <row r="56" spans="1:9" ht="14.25" customHeight="1">
      <c r="A56" s="151"/>
      <c r="B56" s="108" t="s">
        <v>136</v>
      </c>
      <c r="C56" s="106" t="s">
        <v>168</v>
      </c>
      <c r="D56" s="32">
        <v>1</v>
      </c>
      <c r="E56" s="33">
        <v>40</v>
      </c>
      <c r="F56" s="34">
        <f t="shared" si="7"/>
        <v>40</v>
      </c>
      <c r="H56" s="180"/>
      <c r="I56" s="119"/>
    </row>
    <row r="57" spans="1:9" ht="14.25" customHeight="1">
      <c r="A57" s="151"/>
      <c r="B57" s="108" t="s">
        <v>166</v>
      </c>
      <c r="C57" s="106" t="s">
        <v>176</v>
      </c>
      <c r="D57" s="32">
        <v>1</v>
      </c>
      <c r="E57" s="33">
        <v>9</v>
      </c>
      <c r="F57" s="34">
        <f t="shared" si="7"/>
        <v>9</v>
      </c>
      <c r="H57" s="180"/>
    </row>
    <row r="58" spans="1:9" ht="14.25" customHeight="1">
      <c r="A58" s="151"/>
      <c r="B58" s="108" t="s">
        <v>167</v>
      </c>
      <c r="C58" s="106" t="s">
        <v>211</v>
      </c>
      <c r="D58" s="32">
        <v>1</v>
      </c>
      <c r="E58" s="33">
        <v>8</v>
      </c>
      <c r="F58" s="34">
        <f t="shared" si="7"/>
        <v>8</v>
      </c>
      <c r="H58" s="180"/>
    </row>
    <row r="59" spans="1:9" ht="14.25" customHeight="1">
      <c r="A59" s="151"/>
      <c r="B59" s="108" t="s">
        <v>169</v>
      </c>
      <c r="C59" s="106" t="s">
        <v>177</v>
      </c>
      <c r="D59" s="32">
        <v>1</v>
      </c>
      <c r="E59" s="33">
        <v>12</v>
      </c>
      <c r="F59" s="34">
        <f t="shared" si="7"/>
        <v>12</v>
      </c>
      <c r="H59" s="180"/>
    </row>
    <row r="60" spans="1:9" ht="14.25" customHeight="1">
      <c r="A60" s="151"/>
      <c r="B60" s="108" t="s">
        <v>170</v>
      </c>
      <c r="C60" s="106" t="s">
        <v>178</v>
      </c>
      <c r="D60" s="32">
        <v>1</v>
      </c>
      <c r="E60" s="33">
        <v>24</v>
      </c>
      <c r="F60" s="34">
        <f t="shared" si="7"/>
        <v>24</v>
      </c>
      <c r="H60" s="180"/>
    </row>
    <row r="61" spans="1:9" ht="14.25" customHeight="1">
      <c r="A61" s="151"/>
      <c r="B61" s="108" t="s">
        <v>170</v>
      </c>
      <c r="C61" s="93" t="s">
        <v>202</v>
      </c>
      <c r="D61" s="18">
        <v>1</v>
      </c>
      <c r="E61" s="19">
        <v>45</v>
      </c>
      <c r="F61" s="20">
        <f t="shared" si="7"/>
        <v>45</v>
      </c>
      <c r="H61" s="180"/>
    </row>
    <row r="62" spans="1:9" ht="14.25" customHeight="1" thickBot="1">
      <c r="A62" s="152"/>
      <c r="B62" s="110" t="s">
        <v>192</v>
      </c>
      <c r="C62" s="114" t="s">
        <v>193</v>
      </c>
      <c r="D62" s="102">
        <v>1</v>
      </c>
      <c r="E62" s="103">
        <v>36</v>
      </c>
      <c r="F62" s="104">
        <f t="shared" si="7"/>
        <v>36</v>
      </c>
      <c r="H62" s="181"/>
    </row>
    <row r="63" spans="1:9" ht="12" customHeight="1" thickBot="1">
      <c r="A63" s="26"/>
      <c r="B63" s="7"/>
      <c r="C63" s="7"/>
      <c r="D63" s="28"/>
      <c r="E63" s="28"/>
      <c r="F63" s="28"/>
    </row>
    <row r="64" spans="1:9" ht="14.25" customHeight="1">
      <c r="A64" s="142" t="s">
        <v>180</v>
      </c>
      <c r="B64" s="66" t="s">
        <v>137</v>
      </c>
      <c r="C64" s="35" t="s">
        <v>48</v>
      </c>
      <c r="D64" s="13">
        <v>1</v>
      </c>
      <c r="E64" s="14">
        <v>15</v>
      </c>
      <c r="F64" s="15">
        <f>D64*E64</f>
        <v>15</v>
      </c>
      <c r="H64" s="173">
        <f>SUM(F64:F72)</f>
        <v>129</v>
      </c>
    </row>
    <row r="65" spans="1:9" ht="14.25" customHeight="1">
      <c r="A65" s="143"/>
      <c r="B65" s="67" t="s">
        <v>138</v>
      </c>
      <c r="C65" s="21" t="s">
        <v>74</v>
      </c>
      <c r="D65" s="18">
        <v>1</v>
      </c>
      <c r="E65" s="19">
        <v>18</v>
      </c>
      <c r="F65" s="20">
        <f>D65*E65</f>
        <v>18</v>
      </c>
      <c r="H65" s="174"/>
    </row>
    <row r="66" spans="1:9" ht="14.25" customHeight="1">
      <c r="A66" s="143"/>
      <c r="B66" s="67" t="s">
        <v>139</v>
      </c>
      <c r="C66" s="21" t="s">
        <v>49</v>
      </c>
      <c r="D66" s="18">
        <v>1</v>
      </c>
      <c r="E66" s="19">
        <v>9</v>
      </c>
      <c r="F66" s="20">
        <f t="shared" ref="F66:F69" si="8">D66*E66</f>
        <v>9</v>
      </c>
      <c r="H66" s="174"/>
    </row>
    <row r="67" spans="1:9" ht="14.25" customHeight="1">
      <c r="A67" s="143"/>
      <c r="B67" s="67" t="s">
        <v>140</v>
      </c>
      <c r="C67" s="21" t="s">
        <v>50</v>
      </c>
      <c r="D67" s="18">
        <v>1</v>
      </c>
      <c r="E67" s="19">
        <v>9</v>
      </c>
      <c r="F67" s="20">
        <f t="shared" si="8"/>
        <v>9</v>
      </c>
      <c r="H67" s="174"/>
    </row>
    <row r="68" spans="1:9" ht="14.25" customHeight="1">
      <c r="A68" s="143"/>
      <c r="B68" s="67" t="s">
        <v>141</v>
      </c>
      <c r="C68" s="21" t="s">
        <v>51</v>
      </c>
      <c r="D68" s="18">
        <v>1</v>
      </c>
      <c r="E68" s="19">
        <v>9</v>
      </c>
      <c r="F68" s="20">
        <f t="shared" si="8"/>
        <v>9</v>
      </c>
      <c r="H68" s="174"/>
      <c r="I68" s="119"/>
    </row>
    <row r="69" spans="1:9" ht="14.25" customHeight="1">
      <c r="A69" s="143"/>
      <c r="B69" s="67" t="s">
        <v>142</v>
      </c>
      <c r="C69" s="21" t="s">
        <v>52</v>
      </c>
      <c r="D69" s="18">
        <v>1</v>
      </c>
      <c r="E69" s="19">
        <v>9</v>
      </c>
      <c r="F69" s="20">
        <f t="shared" si="8"/>
        <v>9</v>
      </c>
      <c r="H69" s="174"/>
    </row>
    <row r="70" spans="1:9" ht="14.25" customHeight="1">
      <c r="A70" s="144"/>
      <c r="B70" s="67" t="s">
        <v>143</v>
      </c>
      <c r="C70" s="21" t="s">
        <v>53</v>
      </c>
      <c r="D70" s="18">
        <v>1</v>
      </c>
      <c r="E70" s="19">
        <v>30</v>
      </c>
      <c r="F70" s="20">
        <f>D70*E70</f>
        <v>30</v>
      </c>
      <c r="H70" s="174"/>
    </row>
    <row r="71" spans="1:9" ht="14.25" customHeight="1">
      <c r="A71" s="144"/>
      <c r="B71" s="67" t="s">
        <v>173</v>
      </c>
      <c r="C71" s="21" t="s">
        <v>23</v>
      </c>
      <c r="D71" s="18">
        <v>1</v>
      </c>
      <c r="E71" s="19">
        <v>15</v>
      </c>
      <c r="F71" s="20">
        <f>D71*E71</f>
        <v>15</v>
      </c>
      <c r="H71" s="174"/>
    </row>
    <row r="72" spans="1:9" ht="14.25" customHeight="1" thickBot="1">
      <c r="A72" s="145"/>
      <c r="B72" s="68" t="s">
        <v>174</v>
      </c>
      <c r="C72" s="112" t="s">
        <v>54</v>
      </c>
      <c r="D72" s="102">
        <v>1</v>
      </c>
      <c r="E72" s="103">
        <v>15</v>
      </c>
      <c r="F72" s="104">
        <f>D72*E72</f>
        <v>15</v>
      </c>
      <c r="H72" s="175"/>
    </row>
    <row r="73" spans="1:9" ht="12" customHeight="1" thickBot="1">
      <c r="A73" s="26"/>
      <c r="B73" s="7"/>
      <c r="C73" s="7"/>
      <c r="D73" s="28"/>
      <c r="E73" s="28"/>
      <c r="F73" s="28"/>
    </row>
    <row r="74" spans="1:9" ht="14.25" customHeight="1">
      <c r="A74" s="142" t="s">
        <v>197</v>
      </c>
      <c r="B74" s="73" t="s">
        <v>144</v>
      </c>
      <c r="C74" s="35" t="s">
        <v>63</v>
      </c>
      <c r="D74" s="13">
        <v>1</v>
      </c>
      <c r="E74" s="14">
        <v>30</v>
      </c>
      <c r="F74" s="15">
        <f>D74*E74</f>
        <v>30</v>
      </c>
      <c r="H74" s="173">
        <f>SUM(F74:F82)</f>
        <v>219</v>
      </c>
    </row>
    <row r="75" spans="1:9" ht="14.25" customHeight="1">
      <c r="A75" s="143"/>
      <c r="B75" s="74" t="s">
        <v>145</v>
      </c>
      <c r="C75" s="21" t="s">
        <v>20</v>
      </c>
      <c r="D75" s="18">
        <v>1</v>
      </c>
      <c r="E75" s="19">
        <v>45</v>
      </c>
      <c r="F75" s="20">
        <f t="shared" ref="F75" si="9">D75*E75</f>
        <v>45</v>
      </c>
      <c r="H75" s="174"/>
    </row>
    <row r="76" spans="1:9" ht="14.25" customHeight="1">
      <c r="A76" s="143"/>
      <c r="B76" s="74" t="s">
        <v>146</v>
      </c>
      <c r="C76" s="21" t="s">
        <v>25</v>
      </c>
      <c r="D76" s="18">
        <v>1</v>
      </c>
      <c r="E76" s="19">
        <v>12</v>
      </c>
      <c r="F76" s="20">
        <f t="shared" ref="F76:F82" si="10">D76*E76</f>
        <v>12</v>
      </c>
      <c r="H76" s="174"/>
    </row>
    <row r="77" spans="1:9" ht="14.25" customHeight="1">
      <c r="A77" s="143"/>
      <c r="B77" s="74" t="s">
        <v>147</v>
      </c>
      <c r="C77" s="21" t="s">
        <v>22</v>
      </c>
      <c r="D77" s="18">
        <v>1</v>
      </c>
      <c r="E77" s="19">
        <v>36</v>
      </c>
      <c r="F77" s="20">
        <f t="shared" si="10"/>
        <v>36</v>
      </c>
      <c r="H77" s="174"/>
    </row>
    <row r="78" spans="1:9" ht="14.25" customHeight="1">
      <c r="A78" s="143"/>
      <c r="B78" s="74" t="s">
        <v>148</v>
      </c>
      <c r="C78" s="21" t="s">
        <v>195</v>
      </c>
      <c r="D78" s="18">
        <v>1</v>
      </c>
      <c r="E78" s="19">
        <v>18</v>
      </c>
      <c r="F78" s="20">
        <f t="shared" si="10"/>
        <v>18</v>
      </c>
      <c r="H78" s="174"/>
      <c r="I78" s="119"/>
    </row>
    <row r="79" spans="1:9" ht="14.25" customHeight="1">
      <c r="A79" s="143"/>
      <c r="B79" s="74" t="s">
        <v>149</v>
      </c>
      <c r="C79" s="21" t="s">
        <v>21</v>
      </c>
      <c r="D79" s="18">
        <v>1</v>
      </c>
      <c r="E79" s="19">
        <v>36</v>
      </c>
      <c r="F79" s="20">
        <f t="shared" si="10"/>
        <v>36</v>
      </c>
      <c r="H79" s="174"/>
    </row>
    <row r="80" spans="1:9" ht="14.25" customHeight="1">
      <c r="A80" s="143"/>
      <c r="B80" s="74" t="s">
        <v>150</v>
      </c>
      <c r="C80" s="21" t="s">
        <v>61</v>
      </c>
      <c r="D80" s="18">
        <v>1</v>
      </c>
      <c r="E80" s="19">
        <v>15</v>
      </c>
      <c r="F80" s="20">
        <f t="shared" si="10"/>
        <v>15</v>
      </c>
      <c r="H80" s="174"/>
    </row>
    <row r="81" spans="1:9" ht="14.25" customHeight="1">
      <c r="A81" s="143"/>
      <c r="B81" s="74" t="s">
        <v>151</v>
      </c>
      <c r="C81" s="21" t="s">
        <v>24</v>
      </c>
      <c r="D81" s="18">
        <v>1</v>
      </c>
      <c r="E81" s="19">
        <v>9</v>
      </c>
      <c r="F81" s="20">
        <f t="shared" si="10"/>
        <v>9</v>
      </c>
      <c r="H81" s="174"/>
    </row>
    <row r="82" spans="1:9" ht="14.25" customHeight="1" thickBot="1">
      <c r="A82" s="145"/>
      <c r="B82" s="111" t="s">
        <v>194</v>
      </c>
      <c r="C82" s="36" t="s">
        <v>227</v>
      </c>
      <c r="D82" s="22">
        <v>1</v>
      </c>
      <c r="E82" s="23">
        <v>18</v>
      </c>
      <c r="F82" s="24">
        <f t="shared" si="10"/>
        <v>18</v>
      </c>
      <c r="H82" s="175"/>
    </row>
    <row r="83" spans="1:9" ht="12" customHeight="1" thickBot="1">
      <c r="A83" s="26"/>
      <c r="B83" s="7"/>
      <c r="C83" s="7"/>
      <c r="D83" s="28"/>
      <c r="E83" s="28"/>
      <c r="F83" s="28"/>
    </row>
    <row r="84" spans="1:9" s="4" customFormat="1" ht="14.25" customHeight="1">
      <c r="A84" s="146" t="s">
        <v>198</v>
      </c>
      <c r="B84" s="69" t="s">
        <v>144</v>
      </c>
      <c r="C84" s="57" t="s">
        <v>38</v>
      </c>
      <c r="D84" s="13">
        <v>1</v>
      </c>
      <c r="E84" s="14">
        <v>12</v>
      </c>
      <c r="F84" s="15">
        <f>D84*E84</f>
        <v>12</v>
      </c>
      <c r="G84" s="153"/>
      <c r="H84" s="176">
        <f>SUM(F84:F102)</f>
        <v>280</v>
      </c>
    </row>
    <row r="85" spans="1:9" s="4" customFormat="1" ht="14.25" customHeight="1">
      <c r="A85" s="147"/>
      <c r="B85" s="70" t="s">
        <v>145</v>
      </c>
      <c r="C85" s="58" t="s">
        <v>26</v>
      </c>
      <c r="D85" s="18">
        <v>1</v>
      </c>
      <c r="E85" s="19">
        <v>9</v>
      </c>
      <c r="F85" s="20">
        <f t="shared" ref="F85:F102" si="11">D85*E85</f>
        <v>9</v>
      </c>
      <c r="G85" s="153"/>
      <c r="H85" s="177"/>
    </row>
    <row r="86" spans="1:9" s="4" customFormat="1" ht="14.25" customHeight="1">
      <c r="A86" s="147"/>
      <c r="B86" s="70" t="s">
        <v>146</v>
      </c>
      <c r="C86" s="58" t="s">
        <v>66</v>
      </c>
      <c r="D86" s="18">
        <v>2</v>
      </c>
      <c r="E86" s="19">
        <v>12</v>
      </c>
      <c r="F86" s="20">
        <f t="shared" si="11"/>
        <v>24</v>
      </c>
      <c r="G86" s="153"/>
      <c r="H86" s="177"/>
    </row>
    <row r="87" spans="1:9" s="4" customFormat="1" ht="14.25" customHeight="1">
      <c r="A87" s="147"/>
      <c r="B87" s="70" t="s">
        <v>147</v>
      </c>
      <c r="C87" s="58" t="s">
        <v>79</v>
      </c>
      <c r="D87" s="18">
        <v>2</v>
      </c>
      <c r="E87" s="19">
        <v>12</v>
      </c>
      <c r="F87" s="20">
        <f t="shared" si="11"/>
        <v>24</v>
      </c>
      <c r="G87" s="153"/>
      <c r="H87" s="177"/>
    </row>
    <row r="88" spans="1:9" s="4" customFormat="1" ht="14.25" customHeight="1">
      <c r="A88" s="147"/>
      <c r="B88" s="70" t="s">
        <v>148</v>
      </c>
      <c r="C88" s="58" t="s">
        <v>67</v>
      </c>
      <c r="D88" s="18">
        <v>1</v>
      </c>
      <c r="E88" s="19">
        <v>12</v>
      </c>
      <c r="F88" s="20">
        <f t="shared" si="11"/>
        <v>12</v>
      </c>
      <c r="G88" s="153"/>
      <c r="H88" s="177"/>
    </row>
    <row r="89" spans="1:9" s="4" customFormat="1" ht="14.25" customHeight="1">
      <c r="A89" s="147"/>
      <c r="B89" s="70" t="s">
        <v>149</v>
      </c>
      <c r="C89" s="58" t="s">
        <v>68</v>
      </c>
      <c r="D89" s="18">
        <v>1</v>
      </c>
      <c r="E89" s="19">
        <v>12</v>
      </c>
      <c r="F89" s="20">
        <f t="shared" si="11"/>
        <v>12</v>
      </c>
      <c r="G89" s="153"/>
      <c r="H89" s="177"/>
    </row>
    <row r="90" spans="1:9" s="4" customFormat="1" ht="14.25" customHeight="1">
      <c r="A90" s="147"/>
      <c r="B90" s="70" t="s">
        <v>150</v>
      </c>
      <c r="C90" s="58" t="s">
        <v>69</v>
      </c>
      <c r="D90" s="18">
        <v>1</v>
      </c>
      <c r="E90" s="19">
        <v>9</v>
      </c>
      <c r="F90" s="20">
        <f t="shared" si="11"/>
        <v>9</v>
      </c>
      <c r="G90" s="153"/>
      <c r="H90" s="177"/>
    </row>
    <row r="91" spans="1:9" s="4" customFormat="1" ht="14.25" customHeight="1">
      <c r="A91" s="147"/>
      <c r="B91" s="70" t="s">
        <v>151</v>
      </c>
      <c r="C91" s="58" t="s">
        <v>80</v>
      </c>
      <c r="D91" s="18">
        <v>1</v>
      </c>
      <c r="E91" s="19">
        <v>9</v>
      </c>
      <c r="F91" s="20">
        <f t="shared" si="11"/>
        <v>9</v>
      </c>
      <c r="G91" s="153"/>
      <c r="H91" s="177"/>
    </row>
    <row r="92" spans="1:9" s="4" customFormat="1" ht="14.25" customHeight="1">
      <c r="A92" s="147"/>
      <c r="B92" s="70" t="s">
        <v>194</v>
      </c>
      <c r="C92" s="58" t="s">
        <v>70</v>
      </c>
      <c r="D92" s="18">
        <v>1</v>
      </c>
      <c r="E92" s="19">
        <v>9</v>
      </c>
      <c r="F92" s="20">
        <f t="shared" si="11"/>
        <v>9</v>
      </c>
      <c r="G92" s="153"/>
      <c r="H92" s="177"/>
    </row>
    <row r="93" spans="1:9" s="4" customFormat="1" ht="14.25" customHeight="1">
      <c r="A93" s="147"/>
      <c r="B93" s="70" t="s">
        <v>212</v>
      </c>
      <c r="C93" s="58" t="s">
        <v>81</v>
      </c>
      <c r="D93" s="18">
        <v>1</v>
      </c>
      <c r="E93" s="19">
        <v>9</v>
      </c>
      <c r="F93" s="20">
        <f t="shared" si="11"/>
        <v>9</v>
      </c>
      <c r="G93" s="153"/>
      <c r="H93" s="177"/>
      <c r="I93" s="120"/>
    </row>
    <row r="94" spans="1:9" s="4" customFormat="1" ht="24" customHeight="1">
      <c r="A94" s="147"/>
      <c r="B94" s="70" t="s">
        <v>213</v>
      </c>
      <c r="C94" s="58" t="s">
        <v>82</v>
      </c>
      <c r="D94" s="18">
        <v>1</v>
      </c>
      <c r="E94" s="19">
        <v>9</v>
      </c>
      <c r="F94" s="20">
        <f t="shared" si="11"/>
        <v>9</v>
      </c>
      <c r="G94" s="153"/>
      <c r="H94" s="177"/>
      <c r="I94" s="120"/>
    </row>
    <row r="95" spans="1:9" s="4" customFormat="1" ht="14.25" customHeight="1">
      <c r="A95" s="147"/>
      <c r="B95" s="70" t="s">
        <v>214</v>
      </c>
      <c r="C95" s="58" t="s">
        <v>71</v>
      </c>
      <c r="D95" s="18">
        <v>1</v>
      </c>
      <c r="E95" s="19">
        <v>13</v>
      </c>
      <c r="F95" s="20">
        <f>D95*E95</f>
        <v>13</v>
      </c>
      <c r="G95" s="153"/>
      <c r="H95" s="177"/>
    </row>
    <row r="96" spans="1:9" s="4" customFormat="1" ht="14.25" customHeight="1">
      <c r="A96" s="147"/>
      <c r="B96" s="70" t="s">
        <v>215</v>
      </c>
      <c r="C96" s="58" t="s">
        <v>30</v>
      </c>
      <c r="D96" s="18">
        <v>1</v>
      </c>
      <c r="E96" s="19">
        <v>18</v>
      </c>
      <c r="F96" s="20">
        <f t="shared" si="11"/>
        <v>18</v>
      </c>
      <c r="G96" s="153"/>
      <c r="H96" s="177"/>
    </row>
    <row r="97" spans="1:9" s="4" customFormat="1" ht="14.25" customHeight="1">
      <c r="A97" s="147"/>
      <c r="B97" s="70" t="s">
        <v>216</v>
      </c>
      <c r="C97" s="58" t="s">
        <v>27</v>
      </c>
      <c r="D97" s="18">
        <v>1</v>
      </c>
      <c r="E97" s="19">
        <v>50</v>
      </c>
      <c r="F97" s="20">
        <f t="shared" si="11"/>
        <v>50</v>
      </c>
      <c r="G97" s="153"/>
      <c r="H97" s="177"/>
    </row>
    <row r="98" spans="1:9" s="4" customFormat="1" ht="14.25" customHeight="1">
      <c r="A98" s="147"/>
      <c r="B98" s="70" t="s">
        <v>217</v>
      </c>
      <c r="C98" s="58" t="s">
        <v>28</v>
      </c>
      <c r="D98" s="18">
        <v>1</v>
      </c>
      <c r="E98" s="19">
        <v>18</v>
      </c>
      <c r="F98" s="20">
        <f t="shared" si="11"/>
        <v>18</v>
      </c>
      <c r="G98" s="153"/>
      <c r="H98" s="177"/>
    </row>
    <row r="99" spans="1:9" s="3" customFormat="1" ht="14.25" customHeight="1">
      <c r="A99" s="147"/>
      <c r="B99" s="70" t="s">
        <v>218</v>
      </c>
      <c r="C99" s="59" t="s">
        <v>29</v>
      </c>
      <c r="D99" s="18">
        <v>1</v>
      </c>
      <c r="E99" s="19">
        <v>15</v>
      </c>
      <c r="F99" s="20">
        <f t="shared" si="11"/>
        <v>15</v>
      </c>
      <c r="G99" s="153"/>
      <c r="H99" s="177"/>
    </row>
    <row r="100" spans="1:9" s="3" customFormat="1" ht="14.25" customHeight="1">
      <c r="A100" s="147"/>
      <c r="B100" s="70" t="s">
        <v>219</v>
      </c>
      <c r="C100" s="59" t="s">
        <v>165</v>
      </c>
      <c r="D100" s="18">
        <v>1</v>
      </c>
      <c r="E100" s="19">
        <v>6</v>
      </c>
      <c r="F100" s="20">
        <f t="shared" si="11"/>
        <v>6</v>
      </c>
      <c r="G100" s="153"/>
      <c r="H100" s="177"/>
    </row>
    <row r="101" spans="1:9" s="3" customFormat="1" ht="14.25" customHeight="1">
      <c r="A101" s="148"/>
      <c r="B101" s="70" t="s">
        <v>220</v>
      </c>
      <c r="C101" s="60" t="s">
        <v>196</v>
      </c>
      <c r="D101" s="18">
        <v>1</v>
      </c>
      <c r="E101" s="19">
        <v>4</v>
      </c>
      <c r="F101" s="20">
        <f t="shared" si="11"/>
        <v>4</v>
      </c>
      <c r="G101" s="153"/>
      <c r="H101" s="177"/>
    </row>
    <row r="102" spans="1:9" s="3" customFormat="1" ht="14.25" customHeight="1" thickBot="1">
      <c r="A102" s="149"/>
      <c r="B102" s="71" t="s">
        <v>221</v>
      </c>
      <c r="C102" s="61" t="s">
        <v>72</v>
      </c>
      <c r="D102" s="22">
        <v>1</v>
      </c>
      <c r="E102" s="23">
        <v>18</v>
      </c>
      <c r="F102" s="24">
        <f t="shared" si="11"/>
        <v>18</v>
      </c>
      <c r="G102" s="153"/>
      <c r="H102" s="178"/>
    </row>
    <row r="103" spans="1:9" ht="12" customHeight="1" thickBot="1">
      <c r="A103" s="26"/>
      <c r="B103" s="7"/>
      <c r="C103" s="7"/>
      <c r="D103" s="28"/>
      <c r="E103" s="28"/>
      <c r="F103" s="28"/>
    </row>
    <row r="104" spans="1:9" ht="14.25" customHeight="1">
      <c r="A104" s="142" t="s">
        <v>199</v>
      </c>
      <c r="B104" s="66" t="s">
        <v>152</v>
      </c>
      <c r="C104" s="62" t="s">
        <v>31</v>
      </c>
      <c r="D104" s="13">
        <v>1</v>
      </c>
      <c r="E104" s="14">
        <v>18</v>
      </c>
      <c r="F104" s="15">
        <f>D104*E104</f>
        <v>18</v>
      </c>
      <c r="H104" s="173">
        <f>SUM(F104:F110)</f>
        <v>138</v>
      </c>
    </row>
    <row r="105" spans="1:9" ht="14.25" customHeight="1">
      <c r="A105" s="143"/>
      <c r="B105" s="67" t="s">
        <v>153</v>
      </c>
      <c r="C105" s="63" t="s">
        <v>32</v>
      </c>
      <c r="D105" s="18">
        <v>1</v>
      </c>
      <c r="E105" s="19">
        <v>18</v>
      </c>
      <c r="F105" s="20">
        <f t="shared" ref="F105:F110" si="12">D105*E105</f>
        <v>18</v>
      </c>
      <c r="H105" s="174"/>
    </row>
    <row r="106" spans="1:9" ht="14.25" customHeight="1">
      <c r="A106" s="143"/>
      <c r="B106" s="67" t="s">
        <v>154</v>
      </c>
      <c r="C106" s="63" t="s">
        <v>33</v>
      </c>
      <c r="D106" s="18">
        <v>1</v>
      </c>
      <c r="E106" s="19">
        <v>18</v>
      </c>
      <c r="F106" s="20">
        <f t="shared" si="12"/>
        <v>18</v>
      </c>
      <c r="H106" s="174"/>
    </row>
    <row r="107" spans="1:9" ht="14.25" customHeight="1">
      <c r="A107" s="143"/>
      <c r="B107" s="67" t="s">
        <v>155</v>
      </c>
      <c r="C107" s="63" t="s">
        <v>34</v>
      </c>
      <c r="D107" s="18">
        <v>1</v>
      </c>
      <c r="E107" s="19">
        <v>36</v>
      </c>
      <c r="F107" s="20">
        <f t="shared" si="12"/>
        <v>36</v>
      </c>
      <c r="H107" s="174"/>
      <c r="I107" s="119"/>
    </row>
    <row r="108" spans="1:9" ht="14.25" customHeight="1">
      <c r="A108" s="143"/>
      <c r="B108" s="67" t="s">
        <v>156</v>
      </c>
      <c r="C108" s="63" t="s">
        <v>35</v>
      </c>
      <c r="D108" s="18">
        <v>1</v>
      </c>
      <c r="E108" s="19">
        <v>18</v>
      </c>
      <c r="F108" s="20">
        <f t="shared" si="12"/>
        <v>18</v>
      </c>
      <c r="H108" s="174"/>
    </row>
    <row r="109" spans="1:9" ht="14.25" customHeight="1">
      <c r="A109" s="143"/>
      <c r="B109" s="67" t="s">
        <v>157</v>
      </c>
      <c r="C109" s="63" t="s">
        <v>36</v>
      </c>
      <c r="D109" s="18">
        <v>1</v>
      </c>
      <c r="E109" s="19">
        <v>24</v>
      </c>
      <c r="F109" s="20">
        <f t="shared" si="12"/>
        <v>24</v>
      </c>
      <c r="H109" s="174"/>
    </row>
    <row r="110" spans="1:9" ht="14.25" customHeight="1" thickBot="1">
      <c r="A110" s="145"/>
      <c r="B110" s="72" t="s">
        <v>158</v>
      </c>
      <c r="C110" s="64" t="s">
        <v>37</v>
      </c>
      <c r="D110" s="22">
        <v>1</v>
      </c>
      <c r="E110" s="23">
        <v>6</v>
      </c>
      <c r="F110" s="24">
        <f t="shared" si="12"/>
        <v>6</v>
      </c>
      <c r="H110" s="175"/>
    </row>
    <row r="111" spans="1:9" s="1" customFormat="1" ht="39.75" customHeight="1">
      <c r="A111" s="37"/>
      <c r="B111" s="37"/>
      <c r="C111" s="37"/>
      <c r="D111" s="154" t="s">
        <v>57</v>
      </c>
      <c r="E111" s="155"/>
      <c r="F111" s="38">
        <f>SUM(F7:F110)</f>
        <v>5141</v>
      </c>
      <c r="G111" s="39"/>
      <c r="H111" s="40"/>
    </row>
    <row r="112" spans="1:9" s="1" customFormat="1" ht="38.25" customHeight="1">
      <c r="A112" s="37"/>
      <c r="B112" s="37"/>
      <c r="C112" s="37"/>
      <c r="D112" s="156" t="s">
        <v>39</v>
      </c>
      <c r="E112" s="157"/>
      <c r="F112" s="41">
        <f>F111*0.3</f>
        <v>1542.3</v>
      </c>
      <c r="G112" s="39"/>
      <c r="H112" s="40"/>
    </row>
    <row r="113" spans="1:8" s="1" customFormat="1" ht="30.95" customHeight="1" thickBot="1">
      <c r="A113" s="37"/>
      <c r="B113" s="37"/>
      <c r="C113" s="37"/>
      <c r="D113" s="171" t="s">
        <v>40</v>
      </c>
      <c r="E113" s="172"/>
      <c r="F113" s="42">
        <f>F111+F112</f>
        <v>6683.3</v>
      </c>
      <c r="G113" s="39"/>
      <c r="H113" s="40"/>
    </row>
    <row r="114" spans="1:8">
      <c r="A114" s="7"/>
      <c r="B114" s="7"/>
      <c r="C114" s="7"/>
      <c r="D114" s="7"/>
      <c r="E114" s="7"/>
      <c r="F114" s="7"/>
    </row>
    <row r="115" spans="1:8">
      <c r="A115" s="8" t="s">
        <v>41</v>
      </c>
      <c r="B115" s="8"/>
      <c r="C115" s="7"/>
      <c r="D115" s="7"/>
      <c r="E115" s="7"/>
      <c r="F115" s="7"/>
    </row>
    <row r="116" spans="1:8" ht="6.95" customHeight="1" thickBot="1">
      <c r="A116" s="8"/>
      <c r="B116" s="8"/>
      <c r="C116" s="7"/>
      <c r="D116" s="7"/>
      <c r="E116" s="7"/>
      <c r="F116" s="7"/>
    </row>
    <row r="117" spans="1:8" ht="14.25" customHeight="1">
      <c r="A117" s="158" t="s">
        <v>200</v>
      </c>
      <c r="B117" s="75" t="s">
        <v>159</v>
      </c>
      <c r="C117" s="43" t="s">
        <v>42</v>
      </c>
      <c r="D117" s="44">
        <v>1</v>
      </c>
      <c r="E117" s="45">
        <v>1000</v>
      </c>
      <c r="F117" s="46">
        <f>D117*E117</f>
        <v>1000</v>
      </c>
    </row>
    <row r="118" spans="1:8" ht="14.25" customHeight="1">
      <c r="A118" s="159"/>
      <c r="B118" s="76" t="s">
        <v>160</v>
      </c>
      <c r="C118" s="47" t="s">
        <v>43</v>
      </c>
      <c r="D118" s="48">
        <v>1</v>
      </c>
      <c r="E118" s="49">
        <v>200</v>
      </c>
      <c r="F118" s="50">
        <f t="shared" ref="F118:F120" si="13">D118*E118</f>
        <v>200</v>
      </c>
    </row>
    <row r="119" spans="1:8" ht="14.25" customHeight="1">
      <c r="A119" s="159"/>
      <c r="B119" s="76" t="s">
        <v>161</v>
      </c>
      <c r="C119" s="47" t="s">
        <v>44</v>
      </c>
      <c r="D119" s="48">
        <v>1</v>
      </c>
      <c r="E119" s="49">
        <v>500</v>
      </c>
      <c r="F119" s="50">
        <f t="shared" si="13"/>
        <v>500</v>
      </c>
    </row>
    <row r="120" spans="1:8" ht="14.25" customHeight="1">
      <c r="A120" s="159"/>
      <c r="B120" s="76" t="s">
        <v>162</v>
      </c>
      <c r="C120" s="47" t="s">
        <v>45</v>
      </c>
      <c r="D120" s="48">
        <v>1</v>
      </c>
      <c r="E120" s="49">
        <v>200</v>
      </c>
      <c r="F120" s="50">
        <f t="shared" si="13"/>
        <v>200</v>
      </c>
    </row>
    <row r="121" spans="1:8" ht="14.25" customHeight="1">
      <c r="A121" s="159"/>
      <c r="B121" s="76" t="s">
        <v>163</v>
      </c>
      <c r="C121" s="47" t="s">
        <v>46</v>
      </c>
      <c r="D121" s="161" t="s">
        <v>55</v>
      </c>
      <c r="E121" s="162"/>
      <c r="F121" s="47"/>
    </row>
    <row r="122" spans="1:8" ht="14.25" customHeight="1" thickBot="1">
      <c r="A122" s="160"/>
      <c r="B122" s="77" t="s">
        <v>164</v>
      </c>
      <c r="C122" s="51" t="s">
        <v>47</v>
      </c>
      <c r="D122" s="163" t="s">
        <v>55</v>
      </c>
      <c r="E122" s="164"/>
      <c r="F122" s="51"/>
    </row>
    <row r="123" spans="1:8" ht="30" customHeight="1">
      <c r="A123" s="7"/>
      <c r="B123" s="7"/>
      <c r="C123" s="7"/>
      <c r="D123" s="155" t="s">
        <v>56</v>
      </c>
      <c r="E123" s="155"/>
      <c r="F123" s="126">
        <f>F120+F119+F118+F117</f>
        <v>1900</v>
      </c>
    </row>
    <row r="124" spans="1:8" ht="16.5" thickBot="1">
      <c r="A124" s="7"/>
      <c r="B124" s="7"/>
      <c r="C124" s="7"/>
      <c r="D124" s="7"/>
      <c r="E124" s="7"/>
      <c r="F124" s="7"/>
    </row>
    <row r="125" spans="1:8" ht="30" customHeight="1">
      <c r="A125" s="7"/>
      <c r="B125" s="7"/>
      <c r="C125" s="7"/>
      <c r="D125" s="165" t="s">
        <v>40</v>
      </c>
      <c r="E125" s="166"/>
      <c r="F125" s="127">
        <f>F113</f>
        <v>6683.3</v>
      </c>
    </row>
    <row r="126" spans="1:8" ht="30" customHeight="1">
      <c r="A126" s="7"/>
      <c r="B126" s="7"/>
      <c r="C126" s="7"/>
      <c r="D126" s="167" t="s">
        <v>40</v>
      </c>
      <c r="E126" s="168"/>
      <c r="F126" s="128">
        <f>F123</f>
        <v>1900</v>
      </c>
    </row>
    <row r="127" spans="1:8" ht="30" customHeight="1" thickBot="1">
      <c r="A127" s="7"/>
      <c r="B127" s="7"/>
      <c r="C127" s="7"/>
      <c r="D127" s="169" t="s">
        <v>58</v>
      </c>
      <c r="E127" s="170"/>
      <c r="F127" s="129">
        <v>100000</v>
      </c>
    </row>
  </sheetData>
  <mergeCells count="32">
    <mergeCell ref="H64:H72"/>
    <mergeCell ref="H74:H82"/>
    <mergeCell ref="H84:H102"/>
    <mergeCell ref="H104:H110"/>
    <mergeCell ref="H7:H16"/>
    <mergeCell ref="H18:H21"/>
    <mergeCell ref="H23:H31"/>
    <mergeCell ref="H33:H49"/>
    <mergeCell ref="H51:H62"/>
    <mergeCell ref="D123:E123"/>
    <mergeCell ref="A104:A110"/>
    <mergeCell ref="D125:E125"/>
    <mergeCell ref="D126:E126"/>
    <mergeCell ref="D127:E127"/>
    <mergeCell ref="D113:E113"/>
    <mergeCell ref="G84:G102"/>
    <mergeCell ref="D111:E111"/>
    <mergeCell ref="D112:E112"/>
    <mergeCell ref="A117:A122"/>
    <mergeCell ref="D121:E121"/>
    <mergeCell ref="D122:E122"/>
    <mergeCell ref="A23:A31"/>
    <mergeCell ref="A33:A49"/>
    <mergeCell ref="A84:A102"/>
    <mergeCell ref="A64:A72"/>
    <mergeCell ref="A74:A82"/>
    <mergeCell ref="A51:A62"/>
    <mergeCell ref="A1:F1"/>
    <mergeCell ref="A5:C6"/>
    <mergeCell ref="D5:F5"/>
    <mergeCell ref="A7:A16"/>
    <mergeCell ref="A18:A21"/>
  </mergeCells>
  <phoneticPr fontId="4" type="noConversion"/>
  <pageMargins left="0.70866141732283472" right="0.70866141732283472" top="0.74803149606299213" bottom="1.5748031496062993" header="0.31496062992125984" footer="0.31496062992125984"/>
  <pageSetup paperSize="5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4"/>
  <sheetViews>
    <sheetView showGridLines="0" zoomScale="110" zoomScaleNormal="110" zoomScalePageLayoutView="80" workbookViewId="0">
      <selection activeCell="C21" sqref="C21"/>
    </sheetView>
  </sheetViews>
  <sheetFormatPr baseColWidth="10" defaultRowHeight="15.75"/>
  <cols>
    <col min="1" max="2" width="5.5" style="5" customWidth="1"/>
    <col min="3" max="3" width="46.125" style="5" customWidth="1"/>
    <col min="4" max="4" width="9.625" style="5" customWidth="1"/>
    <col min="5" max="5" width="9" style="5" customWidth="1"/>
    <col min="6" max="6" width="11.625" style="5" customWidth="1"/>
    <col min="7" max="7" width="6.125" style="5" hidden="1" customWidth="1"/>
    <col min="8" max="8" width="17.125" style="5" hidden="1" customWidth="1"/>
    <col min="9" max="9" width="7.125" style="5" hidden="1" customWidth="1"/>
    <col min="10" max="10" width="12.625" style="6" customWidth="1"/>
    <col min="12" max="12" width="5.625" customWidth="1"/>
    <col min="13" max="13" width="4" customWidth="1"/>
    <col min="14" max="14" width="20.5" customWidth="1"/>
  </cols>
  <sheetData>
    <row r="1" spans="1:11" ht="39" customHeight="1" thickBot="1">
      <c r="A1" s="130" t="s">
        <v>204</v>
      </c>
      <c r="B1" s="131"/>
      <c r="C1" s="131"/>
      <c r="D1" s="131"/>
      <c r="E1" s="131"/>
      <c r="F1" s="132"/>
    </row>
    <row r="2" spans="1:11">
      <c r="A2" s="7"/>
      <c r="B2" s="7"/>
      <c r="C2" s="7"/>
      <c r="D2" s="7"/>
      <c r="E2" s="7"/>
      <c r="F2" s="7"/>
    </row>
    <row r="3" spans="1:11">
      <c r="A3" s="8" t="s">
        <v>0</v>
      </c>
      <c r="B3" s="8"/>
      <c r="C3" s="7"/>
      <c r="D3" s="7"/>
      <c r="E3" s="7"/>
      <c r="F3" s="7"/>
    </row>
    <row r="4" spans="1:11" ht="11.1" customHeight="1" thickBot="1">
      <c r="A4" s="7"/>
      <c r="B4" s="7"/>
      <c r="C4" s="7"/>
      <c r="D4" s="7"/>
      <c r="E4" s="7"/>
      <c r="F4" s="7"/>
    </row>
    <row r="5" spans="1:11" ht="33.950000000000003" customHeight="1">
      <c r="A5" s="133" t="s">
        <v>1</v>
      </c>
      <c r="B5" s="134"/>
      <c r="C5" s="135"/>
      <c r="D5" s="184" t="s">
        <v>75</v>
      </c>
      <c r="E5" s="185"/>
      <c r="F5" s="186"/>
    </row>
    <row r="6" spans="1:11" ht="26.25" thickBot="1">
      <c r="A6" s="136"/>
      <c r="B6" s="137"/>
      <c r="C6" s="138"/>
      <c r="D6" s="78" t="s">
        <v>2</v>
      </c>
      <c r="E6" s="79" t="s">
        <v>4</v>
      </c>
      <c r="F6" s="80" t="s">
        <v>3</v>
      </c>
    </row>
    <row r="7" spans="1:11" ht="23.1" customHeight="1">
      <c r="A7" s="146" t="s">
        <v>189</v>
      </c>
      <c r="B7" s="95" t="s">
        <v>85</v>
      </c>
      <c r="C7" s="92" t="s">
        <v>190</v>
      </c>
      <c r="D7" s="81">
        <v>1</v>
      </c>
      <c r="E7" s="82">
        <v>250</v>
      </c>
      <c r="F7" s="83">
        <f>E7</f>
        <v>250</v>
      </c>
      <c r="G7" s="16">
        <f>+SQRT(F7)</f>
        <v>15.811388300841896</v>
      </c>
      <c r="J7" s="173">
        <f>SUM(F7:F10)</f>
        <v>1372</v>
      </c>
    </row>
    <row r="8" spans="1:11" ht="23.1" customHeight="1">
      <c r="A8" s="143"/>
      <c r="B8" s="96" t="s">
        <v>86</v>
      </c>
      <c r="C8" s="93" t="s">
        <v>185</v>
      </c>
      <c r="D8" s="84">
        <v>1</v>
      </c>
      <c r="E8" s="85">
        <v>450</v>
      </c>
      <c r="F8" s="86">
        <f t="shared" ref="F8" si="0">E8</f>
        <v>450</v>
      </c>
      <c r="G8" s="16">
        <f t="shared" ref="G8:G10" si="1">+SQRT(F8)</f>
        <v>21.213203435596427</v>
      </c>
      <c r="J8" s="174"/>
    </row>
    <row r="9" spans="1:11" ht="23.1" customHeight="1">
      <c r="A9" s="143"/>
      <c r="B9" s="96" t="s">
        <v>87</v>
      </c>
      <c r="C9" s="93" t="s">
        <v>186</v>
      </c>
      <c r="D9" s="84">
        <v>3</v>
      </c>
      <c r="E9" s="85">
        <v>24</v>
      </c>
      <c r="F9" s="86">
        <f>E9*D9</f>
        <v>72</v>
      </c>
      <c r="G9" s="16">
        <f t="shared" si="1"/>
        <v>8.4852813742385695</v>
      </c>
      <c r="J9" s="174"/>
    </row>
    <row r="10" spans="1:11" ht="23.1" customHeight="1" thickBot="1">
      <c r="A10" s="145"/>
      <c r="B10" s="97" t="s">
        <v>172</v>
      </c>
      <c r="C10" s="94" t="s">
        <v>223</v>
      </c>
      <c r="D10" s="87">
        <v>1</v>
      </c>
      <c r="E10" s="88">
        <v>600</v>
      </c>
      <c r="F10" s="89">
        <f>E10*D10</f>
        <v>600</v>
      </c>
      <c r="G10" s="16">
        <f t="shared" si="1"/>
        <v>24.494897427831781</v>
      </c>
      <c r="J10" s="175"/>
      <c r="K10" s="2"/>
    </row>
    <row r="11" spans="1:11" s="1" customFormat="1" ht="30.95" customHeight="1" thickBot="1">
      <c r="A11" s="37"/>
      <c r="B11" s="37"/>
      <c r="C11" s="37"/>
      <c r="D11" s="191" t="s">
        <v>40</v>
      </c>
      <c r="E11" s="192"/>
      <c r="F11" s="124">
        <f>SUM(F7:F10)</f>
        <v>1372</v>
      </c>
      <c r="G11" s="5"/>
      <c r="H11" s="39"/>
      <c r="I11" s="39"/>
      <c r="J11" s="40"/>
    </row>
    <row r="12" spans="1:11" ht="12.95" customHeight="1">
      <c r="A12" s="26"/>
      <c r="B12" s="7"/>
      <c r="C12" s="27"/>
      <c r="D12" s="28"/>
      <c r="E12" s="28"/>
      <c r="F12" s="28"/>
    </row>
    <row r="13" spans="1:11" s="5" customFormat="1">
      <c r="A13" s="7"/>
      <c r="B13" s="7"/>
      <c r="C13" s="7"/>
      <c r="D13" s="7"/>
      <c r="E13" s="7"/>
      <c r="F13" s="7"/>
      <c r="J13" s="6"/>
      <c r="K13"/>
    </row>
    <row r="14" spans="1:11" s="5" customFormat="1">
      <c r="A14" s="8" t="s">
        <v>41</v>
      </c>
      <c r="B14" s="8"/>
      <c r="C14" s="7"/>
      <c r="D14" s="7"/>
      <c r="E14" s="7"/>
      <c r="F14" s="7"/>
      <c r="J14" s="6"/>
      <c r="K14"/>
    </row>
    <row r="15" spans="1:11" s="5" customFormat="1" ht="6.95" customHeight="1" thickBot="1">
      <c r="A15" s="8"/>
      <c r="B15" s="8"/>
      <c r="C15" s="7"/>
      <c r="D15" s="7"/>
      <c r="E15" s="7"/>
      <c r="F15" s="7"/>
      <c r="J15" s="6"/>
      <c r="K15"/>
    </row>
    <row r="16" spans="1:11" s="5" customFormat="1">
      <c r="A16" s="182" t="s">
        <v>187</v>
      </c>
      <c r="B16" s="75" t="s">
        <v>95</v>
      </c>
      <c r="C16" s="43" t="s">
        <v>184</v>
      </c>
      <c r="D16" s="44">
        <v>1</v>
      </c>
      <c r="E16" s="45">
        <v>1000</v>
      </c>
      <c r="F16" s="46">
        <f>D16*E16</f>
        <v>1000</v>
      </c>
      <c r="G16" s="31">
        <f t="shared" ref="G16:G18" si="2">+SQRT(F16)</f>
        <v>31.622776601683793</v>
      </c>
      <c r="J16" s="6"/>
      <c r="K16"/>
    </row>
    <row r="17" spans="1:11" s="5" customFormat="1">
      <c r="A17" s="183"/>
      <c r="B17" s="98" t="s">
        <v>96</v>
      </c>
      <c r="C17" s="99" t="s">
        <v>191</v>
      </c>
      <c r="D17" s="100">
        <v>1</v>
      </c>
      <c r="E17" s="101">
        <v>300</v>
      </c>
      <c r="F17" s="50">
        <f t="shared" ref="F17:F18" si="3">D17*E17</f>
        <v>300</v>
      </c>
      <c r="G17" s="31"/>
      <c r="J17" s="6"/>
      <c r="K17"/>
    </row>
    <row r="18" spans="1:11" s="5" customFormat="1">
      <c r="A18" s="159"/>
      <c r="B18" s="76" t="s">
        <v>96</v>
      </c>
      <c r="C18" s="47" t="s">
        <v>188</v>
      </c>
      <c r="D18" s="48">
        <v>1</v>
      </c>
      <c r="E18" s="49">
        <v>150</v>
      </c>
      <c r="F18" s="50">
        <f t="shared" si="3"/>
        <v>150</v>
      </c>
      <c r="G18" s="31">
        <f t="shared" si="2"/>
        <v>12.24744871391589</v>
      </c>
      <c r="J18" s="6"/>
      <c r="K18"/>
    </row>
    <row r="19" spans="1:11" s="5" customFormat="1" ht="16.5" thickBot="1">
      <c r="A19" s="160"/>
      <c r="B19" s="77" t="s">
        <v>164</v>
      </c>
      <c r="C19" s="51" t="s">
        <v>205</v>
      </c>
      <c r="D19" s="163" t="s">
        <v>55</v>
      </c>
      <c r="E19" s="164"/>
      <c r="F19" s="51">
        <v>0</v>
      </c>
      <c r="J19" s="6"/>
      <c r="K19"/>
    </row>
    <row r="20" spans="1:11" s="5" customFormat="1" ht="30" customHeight="1">
      <c r="A20" s="7"/>
      <c r="B20" s="7"/>
      <c r="C20" s="7"/>
      <c r="D20" s="155" t="s">
        <v>56</v>
      </c>
      <c r="E20" s="155"/>
      <c r="F20" s="52">
        <f>SUM(F16:F19)</f>
        <v>1450</v>
      </c>
      <c r="J20" s="6"/>
      <c r="K20"/>
    </row>
    <row r="21" spans="1:11" s="5" customFormat="1" ht="16.5" thickBot="1">
      <c r="A21" s="7"/>
      <c r="B21" s="7"/>
      <c r="C21" s="7"/>
      <c r="D21" s="7"/>
      <c r="E21" s="7"/>
      <c r="F21" s="7"/>
      <c r="J21" s="6"/>
      <c r="K21"/>
    </row>
    <row r="22" spans="1:11" s="5" customFormat="1" ht="30" customHeight="1">
      <c r="A22" s="7"/>
      <c r="B22" s="7"/>
      <c r="C22" s="7"/>
      <c r="D22" s="187" t="s">
        <v>40</v>
      </c>
      <c r="E22" s="188"/>
      <c r="F22" s="90">
        <f>F11</f>
        <v>1372</v>
      </c>
      <c r="J22" s="6"/>
      <c r="K22"/>
    </row>
    <row r="23" spans="1:11" s="5" customFormat="1" ht="30" customHeight="1">
      <c r="A23" s="7"/>
      <c r="B23" s="7"/>
      <c r="C23" s="7"/>
      <c r="D23" s="189" t="s">
        <v>40</v>
      </c>
      <c r="E23" s="190"/>
      <c r="F23" s="91">
        <f>F20</f>
        <v>1450</v>
      </c>
      <c r="J23" s="6"/>
      <c r="K23"/>
    </row>
    <row r="24" spans="1:11" s="5" customFormat="1" ht="30" customHeight="1" thickBot="1">
      <c r="A24" s="7"/>
      <c r="B24" s="7"/>
      <c r="C24" s="7"/>
      <c r="D24" s="169" t="s">
        <v>58</v>
      </c>
      <c r="E24" s="170"/>
      <c r="F24" s="53">
        <v>100000</v>
      </c>
      <c r="J24" s="6"/>
      <c r="K24"/>
    </row>
  </sheetData>
  <mergeCells count="12">
    <mergeCell ref="D20:E20"/>
    <mergeCell ref="D22:E22"/>
    <mergeCell ref="D23:E23"/>
    <mergeCell ref="D24:E24"/>
    <mergeCell ref="D11:E11"/>
    <mergeCell ref="J7:J10"/>
    <mergeCell ref="A16:A19"/>
    <mergeCell ref="D19:E19"/>
    <mergeCell ref="A1:F1"/>
    <mergeCell ref="A5:C6"/>
    <mergeCell ref="D5:F5"/>
    <mergeCell ref="A7:A10"/>
  </mergeCells>
  <phoneticPr fontId="4" type="noConversion"/>
  <pageMargins left="0.7" right="0.7" top="0.75" bottom="0.75" header="0.3" footer="0.3"/>
  <pageSetup scale="84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I.Prog. Arquitect. Museo</vt:lpstr>
      <vt:lpstr>II.Prog Arquitect. Plan Maestro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leonardo cordova</cp:lastModifiedBy>
  <cp:lastPrinted>2024-04-02T21:28:06Z</cp:lastPrinted>
  <dcterms:created xsi:type="dcterms:W3CDTF">2020-04-13T21:23:27Z</dcterms:created>
  <dcterms:modified xsi:type="dcterms:W3CDTF">2024-08-12T14:37:02Z</dcterms:modified>
</cp:coreProperties>
</file>